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mc:AlternateContent xmlns:mc="http://schemas.openxmlformats.org/markup-compatibility/2006">
    <mc:Choice Requires="x15">
      <x15ac:absPath xmlns:x15ac="http://schemas.microsoft.com/office/spreadsheetml/2010/11/ac" url="N:\Marine\Y muud asjad\avaldused, vormid, põhjad\avaldused\2025\"/>
    </mc:Choice>
  </mc:AlternateContent>
  <xr:revisionPtr revIDLastSave="0" documentId="13_ncr:1_{37A721EB-250F-47BA-9597-C6C5E898D94C}" xr6:coauthVersionLast="47" xr6:coauthVersionMax="47" xr10:uidLastSave="{00000000-0000-0000-0000-000000000000}"/>
  <bookViews>
    <workbookView xWindow="28680" yWindow="-120" windowWidth="25440" windowHeight="15390" xr2:uid="{00000000-000D-0000-FFFF-FFFF00000000}"/>
  </bookViews>
  <sheets>
    <sheet name="Sooviavaldus. ÜKS VEOS" sheetId="3" r:id="rId1"/>
    <sheet name="Application. SINGLE CARGO" sheetId="1" r:id="rId2"/>
  </sheets>
  <definedNames>
    <definedName name="_xlnm._FilterDatabase" localSheetId="1" hidden="1">'Application. SINGLE CARGO'!#REF!</definedName>
    <definedName name="_xlnm._FilterDatabase" localSheetId="0" hidden="1">'Sooviavaldus. ÜKS VEOS'!#REF!</definedName>
    <definedName name="group01">#REF!</definedName>
    <definedName name="group02">#REF!</definedName>
    <definedName name="group03">#REF!</definedName>
    <definedName name="group04">#REF!</definedName>
    <definedName name="group05">#REF!</definedName>
    <definedName name="group06">#REF!</definedName>
    <definedName name="group07">#REF!</definedName>
    <definedName name="group08">#REF!</definedName>
    <definedName name="group09">#REF!</definedName>
    <definedName name="group10">#REF!</definedName>
    <definedName name="group11">#REF!</definedName>
    <definedName name="group12">#REF!</definedName>
    <definedName name="group13">#REF!</definedName>
    <definedName name="group14">#REF!</definedName>
    <definedName name="group15">#REF!</definedName>
    <definedName name="group16">#REF!</definedName>
    <definedName name="group17">#REF!</definedName>
    <definedName name="group18">#REF!</definedName>
    <definedName name="group19">#REF!</definedName>
    <definedName name="group20">#REF!</definedName>
    <definedName name="group21">#REF!</definedName>
    <definedName name="group22">#REF!</definedName>
    <definedName name="group23">#REF!</definedName>
    <definedName name="group24">#REF!</definedName>
    <definedName name="group25">#REF!</definedName>
    <definedName name="group26">#REF!</definedName>
    <definedName name="group27">#REF!</definedName>
    <definedName name="group28">#REF!</definedName>
    <definedName name="group29">#REF!</definedName>
    <definedName name="group30">#REF!</definedName>
    <definedName name="group31">#REF!</definedName>
    <definedName name="group32">#REF!</definedName>
    <definedName name="group33">#REF!</definedName>
    <definedName name="group34">#REF!</definedName>
    <definedName name="group35">#REF!</definedName>
    <definedName name="group36">#REF!</definedName>
    <definedName name="group37">#REF!</definedName>
    <definedName name="group38">#REF!</definedName>
    <definedName name="group39">#REF!</definedName>
    <definedName name="group40">#REF!</definedName>
    <definedName name="group41">#REF!</definedName>
    <definedName name="group42">#REF!</definedName>
    <definedName name="group43">#REF!</definedName>
    <definedName name="groups">#REF!</definedName>
    <definedName name="_xlnm.Print_Area" localSheetId="1">'Application. SINGLE CARGO'!$B$2:$G$43</definedName>
    <definedName name="_xlnm.Print_Area" localSheetId="0">'Sooviavaldus. ÜKS VEOS'!$B$2:$G$43</definedName>
    <definedName name="veoseliik01" localSheetId="0">'Sooviavaldus. ÜKS VEOS'!$K$121:$K$140</definedName>
    <definedName name="veoseliik01">'Application. SINGLE CARGO'!$K$121:$K$140</definedName>
    <definedName name="veoseliik02" localSheetId="0">'Sooviavaldus. ÜKS VEOS'!$K$142:$K$149</definedName>
    <definedName name="veoseliik02">'Application. SINGLE CARGO'!$K$142:$K$149</definedName>
    <definedName name="veoseliik03" localSheetId="0">'Sooviavaldus. ÜKS VEOS'!$K$151:$K$158</definedName>
    <definedName name="veoseliik03">'Application. SINGLE CARGO'!$K$151:$K$158</definedName>
    <definedName name="veoseliik04" localSheetId="0">'Sooviavaldus. ÜKS VEOS'!$K$160:$K$170</definedName>
    <definedName name="veoseliik04">'Application. SINGLE CARGO'!$K$160:$K$170</definedName>
    <definedName name="veoseliik05" localSheetId="0">'Sooviavaldus. ÜKS VEOS'!$K$172:$K$177</definedName>
    <definedName name="veoseliik05">'Application. SINGLE CARGO'!$K$172:$K$177</definedName>
    <definedName name="veoseliik06" localSheetId="0">'Sooviavaldus. ÜKS VEOS'!$K$179:$K$184</definedName>
    <definedName name="veoseliik06">'Application. SINGLE CARGO'!$K$179:$K$184</definedName>
    <definedName name="veoseliik07" localSheetId="0">'Sooviavaldus. ÜKS VEOS'!$K$186:$K$206</definedName>
    <definedName name="veoseliik07">'Application. SINGLE CARGO'!$K$186:$K$206</definedName>
    <definedName name="veoseliik08" localSheetId="0">'Sooviavaldus. ÜKS VEOS'!#REF!</definedName>
    <definedName name="veoseliik08">'Application. SINGLE CARGO'!#REF!</definedName>
    <definedName name="veoseliik09" localSheetId="0">'Sooviavaldus. ÜKS VEOS'!#REF!</definedName>
    <definedName name="veoseliik09">'Application. SINGLE CARGO'!#REF!</definedName>
    <definedName name="veoseliik1" localSheetId="0">'Sooviavaldus. ÜKS VEOS'!$K$121:$K$140</definedName>
    <definedName name="veoseliik1">'Application. SINGLE CARGO'!$K$121:$K$140</definedName>
    <definedName name="veoseliik10" localSheetId="0">'Sooviavaldus. ÜKS VEOS'!#REF!</definedName>
    <definedName name="veoseliik10">'Application. SINGLE CARGO'!#REF!</definedName>
    <definedName name="veoseliik11" localSheetId="0">'Sooviavaldus. ÜKS VEOS'!#REF!</definedName>
    <definedName name="veoseliik11">'Application. SINGLE CARGO'!#REF!</definedName>
    <definedName name="veoseliik12" localSheetId="0">'Sooviavaldus. ÜKS VEOS'!#REF!</definedName>
    <definedName name="veoseliik12">'Application. SINGLE CARGO'!#REF!</definedName>
    <definedName name="veoseliik13" localSheetId="0">'Sooviavaldus. ÜKS VEOS'!#REF!</definedName>
    <definedName name="veoseliik13">'Application. SINGLE CARGO'!#REF!</definedName>
    <definedName name="veoseliik14" localSheetId="0">'Sooviavaldus. ÜKS VEOS'!#REF!</definedName>
    <definedName name="veoseliik14">'Application. SINGLE CARGO'!#REF!</definedName>
    <definedName name="veoseliik15" localSheetId="0">'Sooviavaldus. ÜKS VEOS'!#REF!</definedName>
    <definedName name="veoseliik15">'Application. SINGLE CARGO'!#REF!</definedName>
    <definedName name="veoseliik16" localSheetId="0">'Sooviavaldus. ÜKS VEOS'!#REF!</definedName>
    <definedName name="veoseliik16">'Application. SINGLE CARGO'!#REF!</definedName>
    <definedName name="veoseliik17" localSheetId="0">'Sooviavaldus. ÜKS VEOS'!#REF!</definedName>
    <definedName name="veoseliik17">'Application. SINGLE CARGO'!#REF!</definedName>
    <definedName name="veoseliik18" localSheetId="0">'Sooviavaldus. ÜKS VEOS'!#REF!</definedName>
    <definedName name="veoseliik18">'Application. SINGLE CARGO'!#REF!</definedName>
    <definedName name="veoseliik2" localSheetId="0">'Sooviavaldus. ÜKS VEOS'!$K$142:$K$149</definedName>
    <definedName name="veoseliik2">'Application. SINGLE CARGO'!$K$142:$K$149</definedName>
    <definedName name="veoseliik3" localSheetId="0">'Sooviavaldus. ÜKS VEOS'!$K$151:$K$158</definedName>
    <definedName name="veoseliik3">'Application. SINGLE CARGO'!$K$151:$K$158</definedName>
    <definedName name="veoseliik4" localSheetId="0">'Sooviavaldus. ÜKS VEOS'!$K$160:$K$170</definedName>
    <definedName name="veoseliik4">'Application. SINGLE CARGO'!$K$160:$K$170</definedName>
    <definedName name="veoseliik5" localSheetId="0">'Sooviavaldus. ÜKS VEOS'!$K$172:$K$177</definedName>
    <definedName name="veoseliik5">'Application. SINGLE CARGO'!$K$172:$K$177</definedName>
    <definedName name="veoseliik6" localSheetId="0">'Sooviavaldus. ÜKS VEOS'!$K$179:$K$184</definedName>
    <definedName name="veoseliik6">'Application. SINGLE CARGO'!$K$179:$K$184</definedName>
    <definedName name="veoseliik7" localSheetId="0">'Sooviavaldus. ÜKS VEOS'!$K$186:$K$206</definedName>
    <definedName name="veoseliik7">'Application. SINGLE CARGO'!$K$186:$K$206</definedName>
    <definedName name="veoseliik8" localSheetId="0">'Sooviavaldus. ÜKS VEOS'!#REF!</definedName>
    <definedName name="veoseliik8">'Application. SINGLE CARGO'!#REF!</definedName>
    <definedName name="veoseliik9" localSheetId="0">'Sooviavaldus. ÜKS VEOS'!#REF!</definedName>
    <definedName name="veoseliik9">'Application. SINGLE CARGO'!#REF!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13" i="3" l="1"/>
  <c r="J115" i="3"/>
  <c r="I35" i="1"/>
  <c r="J27" i="1"/>
  <c r="I31" i="3"/>
  <c r="I33" i="1"/>
  <c r="I33" i="3"/>
  <c r="I35" i="3" l="1"/>
  <c r="I39" i="3"/>
  <c r="I39" i="1"/>
  <c r="I41" i="1"/>
  <c r="I41" i="3"/>
  <c r="J15" i="1"/>
  <c r="I5" i="1"/>
  <c r="D24" i="1"/>
  <c r="J16" i="3" l="1"/>
  <c r="J14" i="3"/>
  <c r="I20" i="3"/>
  <c r="I32" i="3"/>
  <c r="J27" i="3"/>
  <c r="I5" i="3"/>
  <c r="I29" i="3"/>
  <c r="I31" i="1"/>
  <c r="I21" i="3"/>
  <c r="K75" i="3" s="1"/>
  <c r="I6" i="3"/>
  <c r="B14" i="3"/>
  <c r="E14" i="3"/>
  <c r="I15" i="3"/>
  <c r="J15" i="3"/>
  <c r="E16" i="3"/>
  <c r="F20" i="3"/>
  <c r="E21" i="3"/>
  <c r="F21" i="3"/>
  <c r="B22" i="3"/>
  <c r="E22" i="3"/>
  <c r="B27" i="3"/>
  <c r="I27" i="3" s="1"/>
  <c r="E27" i="3"/>
  <c r="I28" i="3"/>
  <c r="B29" i="3"/>
  <c r="C43" i="3"/>
  <c r="K73" i="3"/>
  <c r="K74" i="3"/>
  <c r="J82" i="3"/>
  <c r="K82" i="3"/>
  <c r="J117" i="3"/>
  <c r="J118" i="3"/>
  <c r="J119" i="3"/>
  <c r="I6" i="1"/>
  <c r="B14" i="1"/>
  <c r="E14" i="1"/>
  <c r="J14" i="1"/>
  <c r="I15" i="1"/>
  <c r="E16" i="1"/>
  <c r="J16" i="1"/>
  <c r="F20" i="1"/>
  <c r="I20" i="1"/>
  <c r="E21" i="1"/>
  <c r="F21" i="1"/>
  <c r="I21" i="1"/>
  <c r="K76" i="1" s="1"/>
  <c r="B22" i="1"/>
  <c r="E22" i="1"/>
  <c r="B27" i="1"/>
  <c r="I27" i="1" s="1"/>
  <c r="E27" i="1"/>
  <c r="I28" i="1"/>
  <c r="B29" i="1"/>
  <c r="I29" i="1"/>
  <c r="I32" i="1"/>
  <c r="C43" i="1"/>
  <c r="K73" i="1"/>
  <c r="K74" i="1"/>
  <c r="J82" i="1"/>
  <c r="K82" i="1"/>
  <c r="K113" i="1"/>
  <c r="G24" i="3"/>
  <c r="D24" i="3"/>
  <c r="G24" i="1"/>
  <c r="K76" i="3" l="1"/>
  <c r="K7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Vadim Paltmann</author>
    <author>ERGO Rahvas</author>
    <author>vadimp</author>
  </authors>
  <commentList>
    <comment ref="C5" authorId="0" shapeId="0" xr:uid="{00000000-0006-0000-0000-000001000000}">
      <text>
        <r>
          <rPr>
            <sz val="9"/>
            <color indexed="81"/>
            <rFont val="Tahoma"/>
            <family val="2"/>
            <charset val="186"/>
          </rPr>
          <t xml:space="preserve">Edasi saad 
nooleklahviga  → </t>
        </r>
      </text>
    </comment>
    <comment ref="J5" authorId="0" shapeId="0" xr:uid="{00000000-0006-0000-0000-000002000000}">
      <text>
        <r>
          <rPr>
            <sz val="9"/>
            <color indexed="81"/>
            <rFont val="Tahoma"/>
            <family val="2"/>
            <charset val="186"/>
          </rPr>
          <t>lisainfo, abitekst vm</t>
        </r>
      </text>
    </comment>
    <comment ref="D14" authorId="1" shapeId="0" xr:uid="{00000000-0006-0000-0000-000003000000}">
      <text>
        <r>
          <rPr>
            <sz val="8"/>
            <color indexed="81"/>
            <rFont val="Tahoma"/>
            <family val="2"/>
            <charset val="186"/>
          </rPr>
          <t>vajuta nuppu 
paremal</t>
        </r>
      </text>
    </comment>
    <comment ref="F15" authorId="2" shapeId="0" xr:uid="{00000000-0006-0000-0000-000004000000}">
      <text>
        <r>
          <rPr>
            <sz val="9"/>
            <color indexed="81"/>
            <rFont val="Tahoma"/>
            <family val="2"/>
            <charset val="186"/>
          </rPr>
          <t>Vajadusel täpsusta.
Nt müük, rent, näitus, kolimine, remont vm?</t>
        </r>
      </text>
    </comment>
    <comment ref="F16" authorId="2" shapeId="0" xr:uid="{00000000-0006-0000-0000-000005000000}">
      <text>
        <r>
          <rPr>
            <sz val="9"/>
            <color indexed="81"/>
            <rFont val="Tahoma"/>
            <family val="2"/>
            <charset val="186"/>
          </rPr>
          <t>veose saad valida siis,
kui veose liik on valitud</t>
        </r>
      </text>
    </comment>
    <comment ref="D17" authorId="2" shapeId="0" xr:uid="{00000000-0006-0000-0000-000006000000}">
      <text>
        <r>
          <rPr>
            <sz val="9"/>
            <color indexed="81"/>
            <rFont val="Tahoma"/>
            <family val="2"/>
            <charset val="186"/>
          </rPr>
          <t>veose
kasutusvaldkond</t>
        </r>
      </text>
    </comment>
    <comment ref="D18" authorId="2" shapeId="0" xr:uid="{00000000-0006-0000-0000-000007000000}">
      <text>
        <r>
          <rPr>
            <sz val="9"/>
            <color indexed="81"/>
            <rFont val="Tahoma"/>
            <family val="2"/>
            <charset val="186"/>
          </rPr>
          <t>Mitu?</t>
        </r>
      </text>
    </comment>
    <comment ref="D23" authorId="2" shapeId="0" xr:uid="{00000000-0006-0000-0000-000008000000}">
      <text>
        <r>
          <rPr>
            <sz val="9"/>
            <color indexed="81"/>
            <rFont val="Tahoma"/>
            <family val="2"/>
            <charset val="186"/>
          </rPr>
          <t>Kirjuta siia, kui soovid kindlustada ka
veose eemaldamise, hilinemise kulusid, 
oodatavat kasumit vm,
vt Veosekindlustuse tingimuste p.9.3.</t>
        </r>
      </text>
    </comment>
    <comment ref="F27" authorId="2" shapeId="0" xr:uid="{00000000-0006-0000-0000-000009000000}">
      <text>
        <r>
          <rPr>
            <sz val="9"/>
            <color indexed="81"/>
            <rFont val="Tahoma"/>
            <family val="2"/>
            <charset val="186"/>
          </rPr>
          <t>tarne koht, 
Incoterms 2000 v 2010
jm</t>
        </r>
      </text>
    </comment>
    <comment ref="F29" authorId="2" shapeId="0" xr:uid="{00000000-0006-0000-0000-00000A000000}">
      <text>
        <r>
          <rPr>
            <sz val="9"/>
            <color indexed="81"/>
            <rFont val="Tahoma"/>
            <family val="2"/>
            <charset val="186"/>
          </rPr>
          <t>veo kirjeldus, veovahendid</t>
        </r>
      </text>
    </comment>
    <comment ref="D30" authorId="2" shapeId="0" xr:uid="{00000000-0006-0000-0000-00000B000000}">
      <text>
        <r>
          <rPr>
            <sz val="9"/>
            <color indexed="81"/>
            <rFont val="Tahoma"/>
            <family val="2"/>
            <charset val="186"/>
          </rPr>
          <t>milliste juhtumite vastu 
soovid kindlustada?</t>
        </r>
      </text>
    </comment>
    <comment ref="F31" authorId="2" shapeId="0" xr:uid="{00000000-0006-0000-0000-00000C000000}">
      <text>
        <r>
          <rPr>
            <sz val="9"/>
            <color indexed="81"/>
            <rFont val="Tahoma"/>
            <family val="2"/>
            <charset val="186"/>
          </rPr>
          <t>mitu päeva?</t>
        </r>
      </text>
    </comment>
    <comment ref="D32" authorId="2" shapeId="0" xr:uid="{00000000-0006-0000-0000-00000D000000}">
      <text>
        <r>
          <rPr>
            <sz val="9"/>
            <color indexed="81"/>
            <rFont val="Tahoma"/>
            <family val="2"/>
            <charset val="186"/>
          </rPr>
          <t xml:space="preserve">Palun kirjuta kõik veostega toimunud 
kahjujuhtumid (mitte ainult kindlustusega):
</t>
        </r>
        <r>
          <rPr>
            <b/>
            <sz val="9"/>
            <color indexed="81"/>
            <rFont val="Tahoma"/>
            <family val="2"/>
            <charset val="186"/>
          </rPr>
          <t xml:space="preserve">juhtumi aeg, kirjeldus, summa
</t>
        </r>
        <r>
          <rPr>
            <sz val="9"/>
            <color indexed="81"/>
            <rFont val="Tahoma"/>
            <family val="2"/>
            <charset val="186"/>
          </rPr>
          <t xml:space="preserve">
Kui kahjusid pole toimunud, siis palun kirjuta seda.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ERGO</author>
    <author>Vadim Paltmann</author>
    <author>ERGO Rahvas</author>
    <author>vadimp</author>
  </authors>
  <commentList>
    <comment ref="C5" authorId="0" shapeId="0" xr:uid="{00000000-0006-0000-0200-000001000000}">
      <text>
        <r>
          <rPr>
            <sz val="8"/>
            <color indexed="81"/>
            <rFont val="Tahoma"/>
            <family val="2"/>
            <charset val="186"/>
          </rPr>
          <t>Proceed with 
arrow key →</t>
        </r>
      </text>
    </comment>
    <comment ref="J5" authorId="1" shapeId="0" xr:uid="{00000000-0006-0000-0200-000002000000}">
      <text>
        <r>
          <rPr>
            <sz val="8"/>
            <color indexed="81"/>
            <rFont val="Tahoma"/>
            <family val="2"/>
            <charset val="186"/>
          </rPr>
          <t>additional info etc</t>
        </r>
      </text>
    </comment>
    <comment ref="D14" authorId="2" shapeId="0" xr:uid="{00000000-0006-0000-0200-000003000000}">
      <text>
        <r>
          <rPr>
            <sz val="8"/>
            <color indexed="81"/>
            <rFont val="Tahoma"/>
            <family val="2"/>
            <charset val="186"/>
          </rPr>
          <t>press the button 
on the right</t>
        </r>
      </text>
    </comment>
    <comment ref="F15" authorId="3" shapeId="0" xr:uid="{00000000-0006-0000-0200-000004000000}">
      <text>
        <r>
          <rPr>
            <sz val="8"/>
            <color indexed="81"/>
            <rFont val="Tahoma"/>
            <family val="2"/>
            <charset val="186"/>
          </rPr>
          <t>specify if necessary,
eg sale, rental, exhibition, removals, repairs, etc?</t>
        </r>
      </text>
    </comment>
    <comment ref="F16" authorId="3" shapeId="0" xr:uid="{00000000-0006-0000-0200-000005000000}">
      <text>
        <r>
          <rPr>
            <sz val="8"/>
            <color indexed="81"/>
            <rFont val="Tahoma"/>
            <family val="2"/>
            <charset val="186"/>
          </rPr>
          <t>You can choose cargo, 
after cargo group is chosen</t>
        </r>
      </text>
    </comment>
    <comment ref="D17" authorId="3" shapeId="0" xr:uid="{00000000-0006-0000-0200-000006000000}">
      <text>
        <r>
          <rPr>
            <sz val="8"/>
            <color indexed="81"/>
            <rFont val="Tahoma"/>
            <family val="2"/>
            <charset val="186"/>
          </rPr>
          <t>field of use</t>
        </r>
      </text>
    </comment>
    <comment ref="D18" authorId="1" shapeId="0" xr:uid="{00000000-0006-0000-0200-000007000000}">
      <text>
        <r>
          <rPr>
            <sz val="9"/>
            <color indexed="81"/>
            <rFont val="Tahoma"/>
            <family val="2"/>
            <charset val="186"/>
          </rPr>
          <t>how many?</t>
        </r>
      </text>
    </comment>
    <comment ref="D23" authorId="1" shapeId="0" xr:uid="{00000000-0006-0000-0200-000008000000}">
      <text>
        <r>
          <rPr>
            <sz val="8"/>
            <color indexed="81"/>
            <rFont val="Tahoma"/>
            <family val="2"/>
            <charset val="186"/>
          </rPr>
          <t>Write, if you want to add 
debris removal or delay costs, 
expected profit etc
See cargo insurance conditions p.9.3.</t>
        </r>
      </text>
    </comment>
    <comment ref="F27" authorId="3" shapeId="0" xr:uid="{00000000-0006-0000-0200-000009000000}">
      <text>
        <r>
          <rPr>
            <sz val="8"/>
            <color indexed="81"/>
            <rFont val="Tahoma"/>
            <family val="2"/>
            <charset val="186"/>
          </rPr>
          <t>place of delivery, 
Incoterms 2000 or 2010
etc</t>
        </r>
      </text>
    </comment>
    <comment ref="D30" authorId="3" shapeId="0" xr:uid="{00000000-0006-0000-0200-00000A000000}">
      <text>
        <r>
          <rPr>
            <sz val="8"/>
            <color indexed="81"/>
            <rFont val="Tahoma"/>
            <family val="2"/>
            <charset val="186"/>
          </rPr>
          <t>against which events 
insurance should cover?</t>
        </r>
      </text>
    </comment>
    <comment ref="D31" authorId="1" shapeId="0" xr:uid="{00000000-0006-0000-0200-00000B000000}">
      <text>
        <r>
          <rPr>
            <sz val="8"/>
            <color indexed="81"/>
            <rFont val="Tahoma"/>
            <family val="2"/>
            <charset val="186"/>
          </rPr>
          <t xml:space="preserve">start date
in form </t>
        </r>
        <r>
          <rPr>
            <b/>
            <i/>
            <sz val="8"/>
            <color indexed="81"/>
            <rFont val="Tahoma"/>
            <family val="2"/>
            <charset val="186"/>
          </rPr>
          <t>d.m</t>
        </r>
      </text>
    </comment>
    <comment ref="F31" authorId="1" shapeId="0" xr:uid="{00000000-0006-0000-0200-00000C000000}">
      <text>
        <r>
          <rPr>
            <sz val="9"/>
            <color indexed="81"/>
            <rFont val="Tahoma"/>
            <family val="2"/>
            <charset val="186"/>
          </rPr>
          <t>how many days?</t>
        </r>
      </text>
    </comment>
    <comment ref="D32" authorId="3" shapeId="0" xr:uid="{00000000-0006-0000-0200-00000D000000}">
      <text>
        <r>
          <rPr>
            <sz val="8"/>
            <color indexed="81"/>
            <rFont val="Tahoma"/>
            <family val="2"/>
            <charset val="186"/>
          </rPr>
          <t>ALL cargo loss events, not only insurance cases:
description, time and amount of loss?
If no events occurred, please write so.</t>
        </r>
      </text>
    </comment>
  </commentList>
</comments>
</file>

<file path=xl/sharedStrings.xml><?xml version="1.0" encoding="utf-8"?>
<sst xmlns="http://schemas.openxmlformats.org/spreadsheetml/2006/main" count="491" uniqueCount="417">
  <si>
    <t>IMO number</t>
  </si>
  <si>
    <t>https://www.riigiteataja.ee/akt/943563</t>
  </si>
  <si>
    <t>https://www.riigiteataja.ee/akt/201504</t>
  </si>
  <si>
    <t>http://www.lmalloyds.com/Web/market_places/marine/JCC/JCC_Clauses_Project/Cargo_Clauses.aspx</t>
  </si>
  <si>
    <t>ERGO Insurance SE</t>
  </si>
  <si>
    <t>http://www.track-trace.com/container</t>
  </si>
  <si>
    <t>EXW</t>
  </si>
  <si>
    <t>FCA</t>
  </si>
  <si>
    <t>CPT</t>
  </si>
  <si>
    <t>FAS</t>
  </si>
  <si>
    <t>FOB</t>
  </si>
  <si>
    <t>CFR</t>
  </si>
  <si>
    <t>CIF</t>
  </si>
  <si>
    <t>CIP</t>
  </si>
  <si>
    <t>DAT</t>
  </si>
  <si>
    <t>DAP</t>
  </si>
  <si>
    <t>DDP</t>
  </si>
  <si>
    <t>POLICYHOLDER</t>
  </si>
  <si>
    <t>Name</t>
  </si>
  <si>
    <t>Address</t>
  </si>
  <si>
    <t>E-mail</t>
  </si>
  <si>
    <t>Telephone</t>
  </si>
  <si>
    <t>Registry code</t>
  </si>
  <si>
    <t>BENEFICIARY</t>
  </si>
  <si>
    <t>INSURER</t>
  </si>
  <si>
    <t>INSURANCE</t>
  </si>
  <si>
    <t>purpose of carriage</t>
  </si>
  <si>
    <t>Type of cargo</t>
  </si>
  <si>
    <t>Cargo group</t>
  </si>
  <si>
    <t>Description of cargo</t>
  </si>
  <si>
    <t>Sum insured is</t>
  </si>
  <si>
    <t>World's risk areas</t>
  </si>
  <si>
    <t>Lloyd's info abt countries</t>
  </si>
  <si>
    <t>Cargo loss prevention info, TIS</t>
  </si>
  <si>
    <t>buyer</t>
  </si>
  <si>
    <t>seller</t>
  </si>
  <si>
    <t>owner (non-commercial cargo)</t>
  </si>
  <si>
    <t>forwarder</t>
  </si>
  <si>
    <t>exhibition's organizer</t>
  </si>
  <si>
    <t>other</t>
  </si>
  <si>
    <t>bulk cargo</t>
  </si>
  <si>
    <t>removal, e.g. furnishings</t>
  </si>
  <si>
    <t>exhibits</t>
  </si>
  <si>
    <t>air</t>
  </si>
  <si>
    <t>Policyholder is</t>
  </si>
  <si>
    <t>Policyholder has</t>
  </si>
  <si>
    <t>Specify</t>
  </si>
  <si>
    <t>other interest</t>
  </si>
  <si>
    <t>new goods in transport packaging</t>
  </si>
  <si>
    <t>Cargo</t>
  </si>
  <si>
    <t>second hand goods, used</t>
  </si>
  <si>
    <t>100% of cargo value</t>
  </si>
  <si>
    <t>110% of cargo value</t>
  </si>
  <si>
    <t>110% of cargo value + freight</t>
  </si>
  <si>
    <t>100% of cargo value + freight</t>
  </si>
  <si>
    <t>freight included</t>
  </si>
  <si>
    <t>freight excluded</t>
  </si>
  <si>
    <t>Currency rates</t>
  </si>
  <si>
    <t>Incoterms clause</t>
  </si>
  <si>
    <t>Buyer's risk of loss!</t>
  </si>
  <si>
    <t>Selles has to insure!</t>
  </si>
  <si>
    <t>Seller's risk of loss!</t>
  </si>
  <si>
    <t>road carriage</t>
  </si>
  <si>
    <t>container, liner, truck</t>
  </si>
  <si>
    <t>other sea carriage, no container</t>
  </si>
  <si>
    <t>Track the container</t>
  </si>
  <si>
    <t>CMR convention</t>
  </si>
  <si>
    <t>railway</t>
  </si>
  <si>
    <t>Packaging</t>
  </si>
  <si>
    <t>Additions to sum insured</t>
  </si>
  <si>
    <t>Date</t>
  </si>
  <si>
    <t>Registry code missing!</t>
  </si>
  <si>
    <t>Address missing!</t>
  </si>
  <si>
    <t>Please choose Policyholder's role!</t>
  </si>
  <si>
    <t>Cargo type missing!</t>
  </si>
  <si>
    <t>Cargo group missing!</t>
  </si>
  <si>
    <t>http://en.wikipedia.org/wiki/CMR_Convention</t>
  </si>
  <si>
    <t>Additional info</t>
  </si>
  <si>
    <t>Previous insurers</t>
  </si>
  <si>
    <r>
      <t xml:space="preserve">LOSS EVENTS
</t>
    </r>
    <r>
      <rPr>
        <sz val="8"/>
        <rFont val="Arial"/>
        <family val="2"/>
        <charset val="186"/>
      </rPr>
      <t>in last 5 years</t>
    </r>
  </si>
  <si>
    <t>Insurance period      from</t>
  </si>
  <si>
    <t>MODE OF TRANSPORT</t>
  </si>
  <si>
    <t>Carrier, forwarder</t>
  </si>
  <si>
    <t>Insurance risks</t>
  </si>
  <si>
    <t>Incoterms rules</t>
  </si>
  <si>
    <t>http://dictionary.reference.com/browse/tramp+ship</t>
  </si>
  <si>
    <t>I am aware of the fact that submitting any false or incomplete information gives the insurer right to fully or partly reject the claim.</t>
  </si>
  <si>
    <t>Service provided by ERGO Insurance SE. See conditions at www.ergo.ee.</t>
  </si>
  <si>
    <t>Insurance terms and conditions:</t>
  </si>
  <si>
    <t>ERGO Cargo Insurance Terms and Conditions</t>
  </si>
  <si>
    <t>INFO FOR POLICYHOLDER</t>
  </si>
  <si>
    <t>Application for Cargo Insurance</t>
  </si>
  <si>
    <t>s</t>
  </si>
  <si>
    <t>Transport Information Service (TIS)</t>
  </si>
  <si>
    <t>€</t>
  </si>
  <si>
    <t>Veosekindlustuse sooviavaldus</t>
  </si>
  <si>
    <t>ÜKS VEOS</t>
  </si>
  <si>
    <t>KINDLUSTUSVÕTJA</t>
  </si>
  <si>
    <t>Nimi</t>
  </si>
  <si>
    <t>Registrikood</t>
  </si>
  <si>
    <t>Aadress</t>
  </si>
  <si>
    <t>E-post</t>
  </si>
  <si>
    <t>Telefon</t>
  </si>
  <si>
    <t>SOODUSTATUD ISIK</t>
  </si>
  <si>
    <t xml:space="preserve">Registrikood  </t>
  </si>
  <si>
    <t>KINDLUSTUSANDJA</t>
  </si>
  <si>
    <t>KINDLUSTAMINE</t>
  </si>
  <si>
    <t>Veose tüüp</t>
  </si>
  <si>
    <t>veo eesmärk</t>
  </si>
  <si>
    <t>Veose liik</t>
  </si>
  <si>
    <t>Veose nimetus, kirjeldus</t>
  </si>
  <si>
    <t>Ühikud, arv</t>
  </si>
  <si>
    <t>kaal, kg</t>
  </si>
  <si>
    <t>Pakend, pakkimisviis</t>
  </si>
  <si>
    <t>arve nr, L/C</t>
  </si>
  <si>
    <t>VEOSE HIND (väärtus)</t>
  </si>
  <si>
    <t>Kindlustussumma on</t>
  </si>
  <si>
    <t>Kindlustussumma lisad</t>
  </si>
  <si>
    <t>ERGO veosekindlustuse tingimused</t>
  </si>
  <si>
    <t>Kindlustussumma</t>
  </si>
  <si>
    <t>kokku</t>
  </si>
  <si>
    <t>Lähtekoht</t>
  </si>
  <si>
    <t>RiikIde info, Lloyd's</t>
  </si>
  <si>
    <t>Sihtkoht</t>
  </si>
  <si>
    <t>VEOVIIS</t>
  </si>
  <si>
    <t>Vedaja, ekspedeerija</t>
  </si>
  <si>
    <t>lisainfo</t>
  </si>
  <si>
    <t>Kindlustusriskid</t>
  </si>
  <si>
    <t>Veose klauslid</t>
  </si>
  <si>
    <t>Kindlustusperiood. Algus</t>
  </si>
  <si>
    <t>kestus</t>
  </si>
  <si>
    <r>
      <t>KAHJUJUHTUMID</t>
    </r>
    <r>
      <rPr>
        <sz val="8"/>
        <rFont val="Arial"/>
        <family val="2"/>
        <charset val="186"/>
      </rPr>
      <t xml:space="preserve"> 
viimase 5 aasta jooksul</t>
    </r>
  </si>
  <si>
    <t>Eelnevad kindlustusseltsid</t>
  </si>
  <si>
    <t>Lisainfo</t>
  </si>
  <si>
    <t>TEADMISEKS KINDLUSTUSVÕTJALE</t>
  </si>
  <si>
    <t>Olen teadlik, et puudulike või valeandmete esitamisel on kindlustusandjal õigus kindlustushüvitist vähendada või selle väljamaksmisest keelduda.</t>
  </si>
  <si>
    <t>Kui kindlustusmakse ei ole tasutud kokkulepitud tähtpäevaks, siis kindlustusandja vabaneb kindlustuslepingu täitmise kohustusest.</t>
  </si>
  <si>
    <t>Kindlustustingimused:</t>
  </si>
  <si>
    <t>Kuupäev</t>
  </si>
  <si>
    <t>Veosekindlustuse sooviavaldus. ÜKS VEOS AN.0925.14</t>
  </si>
  <si>
    <t>Teenuse pakkuja on ERGO Insurance SE. Tutvu tingimustega www.ergo.ee</t>
  </si>
  <si>
    <t>Kindlustusvõtja on veose</t>
  </si>
  <si>
    <t>Kindlustusvõtjal on</t>
  </si>
  <si>
    <t>ostja</t>
  </si>
  <si>
    <t>müüja</t>
  </si>
  <si>
    <t>omanik (müüki ei toimu)</t>
  </si>
  <si>
    <t>ekspedeerija</t>
  </si>
  <si>
    <t>näituse korraldaja</t>
  </si>
  <si>
    <t>muu huvi</t>
  </si>
  <si>
    <t>Täpsusta</t>
  </si>
  <si>
    <t>uus kaup, veopakendis</t>
  </si>
  <si>
    <t>kasutatud kaup</t>
  </si>
  <si>
    <t>kolimine</t>
  </si>
  <si>
    <t>näituse, messi eksponaat</t>
  </si>
  <si>
    <t>puistekaup</t>
  </si>
  <si>
    <t>muu</t>
  </si>
  <si>
    <t>Veos</t>
  </si>
  <si>
    <t>100% veose hind</t>
  </si>
  <si>
    <t>ilma veorahata</t>
  </si>
  <si>
    <t>100% veose hind + veoraha</t>
  </si>
  <si>
    <t>110% veose hinnast</t>
  </si>
  <si>
    <t>110% veose hinnast + veorahast</t>
  </si>
  <si>
    <t>Veoraha summa</t>
  </si>
  <si>
    <t>Valuuta</t>
  </si>
  <si>
    <t>Valuutakurss</t>
  </si>
  <si>
    <t>Valuutakursid</t>
  </si>
  <si>
    <t>Incoterms tarneklausel</t>
  </si>
  <si>
    <t>Kauba risk on ostjal!</t>
  </si>
  <si>
    <t>Kindlustuse kohustus on müüjal!</t>
  </si>
  <si>
    <t>Kauba risk on müüjal!</t>
  </si>
  <si>
    <t>autovedu</t>
  </si>
  <si>
    <t>Veose kinnitamine</t>
  </si>
  <si>
    <t>CMR konventsioon</t>
  </si>
  <si>
    <t>https://www.riigiteataja.ee/akt/13037042</t>
  </si>
  <si>
    <t>konteiner liinilaeval + auto</t>
  </si>
  <si>
    <t>Konteineri nr</t>
  </si>
  <si>
    <t>Jälgi konteinerit</t>
  </si>
  <si>
    <t>muu merevedu, konteinerita</t>
  </si>
  <si>
    <t>Laeva IMO nr</t>
  </si>
  <si>
    <t>Tramplaev on ...</t>
  </si>
  <si>
    <t>http://mereviki.vta.ee/mediawiki/index.php/Tramplaev</t>
  </si>
  <si>
    <t>õhuvedu</t>
  </si>
  <si>
    <t>raudteevedu</t>
  </si>
  <si>
    <t>muu vedu</t>
  </si>
  <si>
    <t>Puudub Kindlustusvõtja registrikood!</t>
  </si>
  <si>
    <t>Puudub kindlustusvõtja aadress!</t>
  </si>
  <si>
    <t>Kindlustusvõtja roll on valimata!</t>
  </si>
  <si>
    <t>Veose tüüp on valimata!</t>
  </si>
  <si>
    <t>Veose liik on valimata!</t>
  </si>
  <si>
    <t>Starting place</t>
  </si>
  <si>
    <t>Destination</t>
  </si>
  <si>
    <t>Number of units</t>
  </si>
  <si>
    <t>weight, kg</t>
  </si>
  <si>
    <t>Invoice No, L/C</t>
  </si>
  <si>
    <t>CARGO VALUE</t>
  </si>
  <si>
    <t>Currency</t>
  </si>
  <si>
    <t>Currency rate</t>
  </si>
  <si>
    <t>in total</t>
  </si>
  <si>
    <t>Sum insured</t>
  </si>
  <si>
    <t>duration</t>
  </si>
  <si>
    <t>SINGLE CARGO</t>
  </si>
  <si>
    <t>Freight</t>
  </si>
  <si>
    <t>kirjuta</t>
  </si>
  <si>
    <t>vali õige variant</t>
  </si>
  <si>
    <t>kuidas avaldust täita?</t>
  </si>
  <si>
    <t>write</t>
  </si>
  <si>
    <t>choose the right one</t>
  </si>
  <si>
    <t>how to fill the application?</t>
  </si>
  <si>
    <t>Tramp vessel is...</t>
  </si>
  <si>
    <t>ERGO Terms and Conditions of Cargo Insurance,</t>
  </si>
  <si>
    <t>ERGO General terms and conditions</t>
  </si>
  <si>
    <t>Rules for bulkers, in Estonian</t>
  </si>
  <si>
    <t>Puistlastilaevade ohutusnõuded</t>
  </si>
  <si>
    <t>Rule of securing the cargo, in Estonian</t>
  </si>
  <si>
    <t>ERGO veosekindlustuse info</t>
  </si>
  <si>
    <t>ERGO cargo insurance info</t>
  </si>
  <si>
    <t>&lt;- kirjuta veoraha summa, kui see pole juba veose hinna sees</t>
  </si>
  <si>
    <t xml:space="preserve">&lt;- please write the sum of freight if it's not already in cargo value </t>
  </si>
  <si>
    <t>)</t>
  </si>
  <si>
    <t xml:space="preserve"> + veoraha)</t>
  </si>
  <si>
    <t xml:space="preserve"> + freight)</t>
  </si>
  <si>
    <t>Kõrgema riski piirkonnad</t>
  </si>
  <si>
    <t>Incoterms klauslid</t>
  </si>
  <si>
    <t>Cargo Insurance Application. SINGLE CARGO AN.0925.14</t>
  </si>
  <si>
    <t>loe kommentaari</t>
  </si>
  <si>
    <t>read the comment</t>
  </si>
  <si>
    <t>Käesoleva sooviavalduse täitmine ei kohusta kindlustuslepingut sõlmima. Kindlustuslepingu sõlmimisel muutub sooviavaldus selle lahutamatuks osaks.</t>
  </si>
  <si>
    <t>ERGO Veosekindlustuse tingimused,</t>
  </si>
  <si>
    <t>ERGO Kindlustuslepingute üldtingimused.</t>
  </si>
  <si>
    <t>www.ergo.ee/veosekindlustus</t>
  </si>
  <si>
    <t>Puudub kahjude info!</t>
  </si>
  <si>
    <t>Palun saada avaldus Exceli failina,   ära prindi.</t>
  </si>
  <si>
    <t>Soovi korral digiallkirjasta,   käsiallkirja pole vaja.</t>
  </si>
  <si>
    <t>Please send this application as an Excel file,    don't print it.</t>
  </si>
  <si>
    <t>If you want to sign,    please use digital signature.</t>
  </si>
  <si>
    <t>Poliisile märgitakse nii kindlustusperioodi alguse ja lõpu kuupäev kui ka toiming, millest algab ja millega lõpeb kindlustuskaitse (nt "kaitse algab veose laadimisest lähtekohas ja lõpeb veose mahalaadimisel sihtkohas" või "kaitse algab veose üleandmisest vedajale ja lõpeb veose kättesaamisel vedajalt"). Kindlustuskaitse alguse ja lõpu sündmus peavad toimuma kindlustusperioodi jooksul.</t>
  </si>
  <si>
    <t>Filling in this application does not bring any obligation to conclude an insurance contract. At concluding the insurance contract, this application will become an inseparable part of it.</t>
  </si>
  <si>
    <t>If the insurance premium has not been paid by the agreed due date, the insurer will be released from the obligation to perform the insurance contract.</t>
  </si>
  <si>
    <t>The policy shall specify both the beginning and ending dates of the insurance period and also the operations from which the insurance cover begins and ends (eg "cover begins from the loading and ends at unloading of the goods" or "cover starts when consignor hands the goods over to the carrier and terminates when the carrier hands the goods over to consignee"). The event of the beginning and end of the insurance cover must take place during the insurance period.</t>
  </si>
  <si>
    <t>Claims' info missing!</t>
  </si>
  <si>
    <t>Veskiposti 2/1, 10138 Tallinn</t>
  </si>
  <si>
    <t>info@ergo.ee</t>
  </si>
  <si>
    <t>+372 610 6500</t>
  </si>
  <si>
    <t>Tavakaup</t>
  </si>
  <si>
    <t>pudelisse villitud toiduained, sh alkoholivabad joogid, kastmed, vürtsid</t>
  </si>
  <si>
    <t>teravili, jahu, kohv, kakao ja muud kuivad tooted kottides</t>
  </si>
  <si>
    <t>rauakaup, garaažiseadmed, tööriistad (mitteelektrilised), poldid ja kruvid, kaablid, traat, kummitooted jne</t>
  </si>
  <si>
    <t>madala väärtusega kodu- ja kontorikaubad, köögitarbed jne</t>
  </si>
  <si>
    <t>masinad ja seadmed (uued), sh osad ja varuosad</t>
  </si>
  <si>
    <t xml:space="preserve">masinad ja seadmed (kasutatud) </t>
  </si>
  <si>
    <t>meditsiini- ja veterinaartarbed ja -seadmed (v.a farmaatsia-, elektri- ja laboriseadmed)</t>
  </si>
  <si>
    <t>mootorsõidukite varuosad ja tarvikud (mitteelektroonilised), rehvid</t>
  </si>
  <si>
    <t>plast- ja kummitooted (madala väärtusega)</t>
  </si>
  <si>
    <t>trükised, sh ajalehepaber, raamatud, ajakirjad, reklaammaterjal jne</t>
  </si>
  <si>
    <t>tekstiilid ja kangad, lõng, present</t>
  </si>
  <si>
    <t>puit (töödeldud), hööveldatud pulgad jne</t>
  </si>
  <si>
    <t>puit (töötlemata), palgid jne</t>
  </si>
  <si>
    <t>mänguasjad ja mängud (v.a elektroonilised)</t>
  </si>
  <si>
    <t>alkohoolsed joogid (kanged), sh kanged alkohoolsed joogid, viin, brändi, viski jne</t>
  </si>
  <si>
    <t>alkohoolsed joogid (lahjad), sh veinid, õlled, siidrid jne</t>
  </si>
  <si>
    <t>kosmeetikatooted, v.a parfüümid</t>
  </si>
  <si>
    <t>kosmeetikatooted, parfüümid</t>
  </si>
  <si>
    <t>ehitusmaterjalid (mittepurunevad)</t>
  </si>
  <si>
    <t>kemikaalid pudelites, plekkpurkides, purkides, vaatides, kottides jne, mitte-ADR</t>
  </si>
  <si>
    <t>riided, v.a karusnahad, rõivad, spordirõivad, brändikaup, moe - ja nahakaubad, kingad</t>
  </si>
  <si>
    <t>ehitusseadmed ja -masinad, mahutid, katlad</t>
  </si>
  <si>
    <t>põrandakatted</t>
  </si>
  <si>
    <t>kuivatatud toiduained kottides, karpides, purkides jne (ilma temperatuurirežiimita)</t>
  </si>
  <si>
    <t>Väärtuslik / brändikaup</t>
  </si>
  <si>
    <t>rõivad (brändikaup), sh karusnahad, rõivad, spordirõivad, moe - ja nahakaubad, kingad, kotid, vaibad</t>
  </si>
  <si>
    <t>ravimid (ilma temperatuurirežiimita)</t>
  </si>
  <si>
    <t>spordikaubad, kalastus- ja jahikaubad, jalgrattad, binoklid jne</t>
  </si>
  <si>
    <t>tubakatooted, sigaretid, sigarid</t>
  </si>
  <si>
    <t>Temperatuurirežiimiga veosed</t>
  </si>
  <si>
    <t>piimatooted, maiustused</t>
  </si>
  <si>
    <t>kala, mereannid, liha, marjad (külmutatud)</t>
  </si>
  <si>
    <t>kala, mereannid, liha, marjad (jahutatud)</t>
  </si>
  <si>
    <t>lilled, taimed</t>
  </si>
  <si>
    <t>toiduained jaemüügiks, pakitud, külmutatud köögiviljad</t>
  </si>
  <si>
    <t>värsked puuviljad, köögiviljad, marjad jne</t>
  </si>
  <si>
    <t>värvid, lakid jne (temperatuurirežiimiga)</t>
  </si>
  <si>
    <t>ravimid (temperatuurirežiimiga)</t>
  </si>
  <si>
    <t>Elektroonika</t>
  </si>
  <si>
    <t>koduelektroonikatarvikud (kõrvaklapid, CDd, DVDd, arvutitarvikud jne)</t>
  </si>
  <si>
    <t>arvutid (sh sülearvutid), teleriekraanid, v.a tahvelarvutid ja mobiiltelefonid</t>
  </si>
  <si>
    <t>elektriseadmed, sh tööstuslikud elektriseadmed, elektritööriistad jne</t>
  </si>
  <si>
    <t>kõrgtehnoloogilised komponendid, sh kiibid, SIM-kaardid, mälukaardid jne</t>
  </si>
  <si>
    <t>kodu- ja kontorielektroonika, v.a kodumasinad, teleriekraanid, arvutid, mobiiltelefonid</t>
  </si>
  <si>
    <t>meditsiini- ja hambaraviseadmed, teadusotstarbelised või laboriseadmed jne</t>
  </si>
  <si>
    <t>mobiiltelefonid ja tahvelarvutid</t>
  </si>
  <si>
    <t>mootorsõidukite varuosad ja tarvikud (elektroonilised)</t>
  </si>
  <si>
    <t>serverid</t>
  </si>
  <si>
    <t>mänguasjad ja mängud (elektroonilised)</t>
  </si>
  <si>
    <t>kodumasinad, sh pesumasinad, sügavkülmikud ja külmikud, nõudepesumasinad, ahjud jne</t>
  </si>
  <si>
    <t>Kergelt purunev</t>
  </si>
  <si>
    <t>ehitusmaterjalid (kergesti purunevad), sh kivid, plaadid, kipsplaadid, vineer, uksed</t>
  </si>
  <si>
    <t>mööbel (uus), kodusisustus</t>
  </si>
  <si>
    <t>klaastooted, sh keraamika, portselan- ja savinõud, portselan, kristallnõud jne</t>
  </si>
  <si>
    <t>klaastooted, sh lambid, pirnid, valgustid jne</t>
  </si>
  <si>
    <t>klaas (leht, plaat), aknad</t>
  </si>
  <si>
    <t>majapidamiskaubad, mööbel (kolimine), isiklikud esemed</t>
  </si>
  <si>
    <t>Mootorsõidukid</t>
  </si>
  <si>
    <t>kõrge väärtusega sõiduautod (MB, BMW, Audi jne)</t>
  </si>
  <si>
    <t>madala väärtusega sõiduautod ja kaubikud (Škoda, Toyata, Citroen jne)</t>
  </si>
  <si>
    <t>mootorrattad</t>
  </si>
  <si>
    <t>veoautod, traktorid, haagised, haagissuvilad, iseliikuvad põllumajandus- ja ehitusmasinad</t>
  </si>
  <si>
    <t>unikaalsed autod, sportautod, eksklusiivsed autod</t>
  </si>
  <si>
    <t>jahid (v.a ülegabariitsed või rasked veosed)</t>
  </si>
  <si>
    <t>Erirežiimiga veosed</t>
  </si>
  <si>
    <t>õhusõidukid, sh helikopterid</t>
  </si>
  <si>
    <t>relvad ja muud sõjalised kaubad</t>
  </si>
  <si>
    <t>antiikesemed</t>
  </si>
  <si>
    <t>kunst, v.a maalid</t>
  </si>
  <si>
    <t>puistematerjal (kuiv), teravili, jahu, väetised, graanulid jne</t>
  </si>
  <si>
    <t>vedellast, kemikaalid, kütused jne</t>
  </si>
  <si>
    <t>sularaha, sh mündid, võlakirjad, numismaatika, medalid jne</t>
  </si>
  <si>
    <t>tsement jms</t>
  </si>
  <si>
    <t>kemikaalid (ADR), patareid</t>
  </si>
  <si>
    <t>ilutulestikud, lõhkeained, pürotehnika</t>
  </si>
  <si>
    <t>juveeltooted, käekellad, vääriskivid ja -metallid</t>
  </si>
  <si>
    <t>elusloomad</t>
  </si>
  <si>
    <t>metallid (raudmetallid), sh raud, teraspoolid, vardad, torud jne</t>
  </si>
  <si>
    <t>metallid (mitteraudmetallid)</t>
  </si>
  <si>
    <t>muusikariistad</t>
  </si>
  <si>
    <t>moodulmajad, teisaldatavad ehitised</t>
  </si>
  <si>
    <t>maalid</t>
  </si>
  <si>
    <t>tselluloos ja paber (töötlemata), papp</t>
  </si>
  <si>
    <t>eriveosed, sh ülemõõdulised ja rasked</t>
  </si>
  <si>
    <t>vanametall</t>
  </si>
  <si>
    <t>vill kaubapallides</t>
  </si>
  <si>
    <t>General cargo</t>
  </si>
  <si>
    <t>Branded / high value</t>
  </si>
  <si>
    <t>Temperature controlled cargo</t>
  </si>
  <si>
    <t>Electronics</t>
  </si>
  <si>
    <t>Fragile</t>
  </si>
  <si>
    <t>Motor vehicles</t>
  </si>
  <si>
    <t>Special transports</t>
  </si>
  <si>
    <t>building materials (non-fragile)</t>
  </si>
  <si>
    <t>chemicals in bottles, tins, cans, drums, bags etc, non-ADR</t>
  </si>
  <si>
    <t>clothing excluding furs, garments, sportswear, branded, fashion and leather goods, shoes</t>
  </si>
  <si>
    <t>construction plant &amp; equipment, containers, boilers</t>
  </si>
  <si>
    <t>floor coverings</t>
  </si>
  <si>
    <t>foodstuff, dried, in bags, cartons, cans etc, (not temperature controlled)</t>
  </si>
  <si>
    <t>foodstuff, bottled including non-alcoholic drinks, sauces, spices</t>
  </si>
  <si>
    <t>grains, meals, coffee, cocoa and other dry products in bags</t>
  </si>
  <si>
    <t>hardware, garage equipment, tools (non-electric), bolts &amp; screws, cables, wire, rubber products etc</t>
  </si>
  <si>
    <t>low value home and office goods, kithenware etc</t>
  </si>
  <si>
    <t>machinery &amp; equipment (new) including parts &amp; spares</t>
  </si>
  <si>
    <t xml:space="preserve">machinery &amp; equipment (used) </t>
  </si>
  <si>
    <t>medical &amp; vetenary supplies &amp; equipment (excluding pharma, electrical and laboratory equipment)</t>
  </si>
  <si>
    <t>motor vehicle spares &amp; accessories (non-electronic), tyres</t>
  </si>
  <si>
    <t>plastic &amp; rubber products (low value)</t>
  </si>
  <si>
    <t>printed items, including newsprint, books, magazines, advertising material, etc</t>
  </si>
  <si>
    <t>textiles &amp; fabrics, yarn, tarpaulins</t>
  </si>
  <si>
    <t>timber (processed), planed sticks etc</t>
  </si>
  <si>
    <t>timber (unprocessed), logs, etc</t>
  </si>
  <si>
    <t>toys &amp; games (non-electronic)</t>
  </si>
  <si>
    <t>alcoholic beverages (strong), including spirits, vodka, brandy, whiskey etc</t>
  </si>
  <si>
    <t>alcoholic beverages (light), including wines, beers, ciders etc</t>
  </si>
  <si>
    <t>cosmetics, excluding perfumes</t>
  </si>
  <si>
    <t>cosmetics, perfumes</t>
  </si>
  <si>
    <t>clothing (branded) including furs, garments, sportswear, fashion and leather goods, shoes, bags, carpets</t>
  </si>
  <si>
    <t>pharma (not temperature controlled)</t>
  </si>
  <si>
    <t>sporting goods, fishing &amp; hunting goods, bicycles, binoculars etc</t>
  </si>
  <si>
    <t>tobacco products, cigarettes, cigars</t>
  </si>
  <si>
    <t>dairy products, confectionary</t>
  </si>
  <si>
    <t>fish, seafood, meat, berries (frozen)</t>
  </si>
  <si>
    <t>fish, seafood, meat, berries (chilled)</t>
  </si>
  <si>
    <t>flowers, plants</t>
  </si>
  <si>
    <t>foodstuff for retail, packed, frozen vegetables</t>
  </si>
  <si>
    <t>fresh fruits, vegetables, berries etc</t>
  </si>
  <si>
    <t>paints, varnishes etc (temperature controlled)</t>
  </si>
  <si>
    <t>pharma (temperature controlled)</t>
  </si>
  <si>
    <t>home electronic accessories (earphones, CD-s, DVD-s, computer consumables etc)</t>
  </si>
  <si>
    <t>computers (including laptops and notebooks), TV screens, excluding tablets and mobile phones</t>
  </si>
  <si>
    <t>electrical aplliances including industrial electrical equipment, electric tools, etc</t>
  </si>
  <si>
    <t>hi-tech components including chips, sim cards, memory cards etc</t>
  </si>
  <si>
    <t>home &amp; office electronics, excluding White goods, TV screens, computers, mobile phones</t>
  </si>
  <si>
    <t>medical &amp; dental equipment, scientific or laboratory equipment ets</t>
  </si>
  <si>
    <t>mobile phones and tablet computers</t>
  </si>
  <si>
    <t>motor vehicle spares &amp; accessories (electronic)</t>
  </si>
  <si>
    <t>servers</t>
  </si>
  <si>
    <t>toys &amp; games (electronic)</t>
  </si>
  <si>
    <t>White goods including washing machines, freezers &amp; refrigerators, dishwashers, owens etc</t>
  </si>
  <si>
    <t>building materials (fragile) including stones, tiles, plasterboard, plywood, doors</t>
  </si>
  <si>
    <t>furniture (new), home furnishing</t>
  </si>
  <si>
    <t>glass products including ceramics, china and earthenware, pocelain, chrystalware, etc</t>
  </si>
  <si>
    <t>glass products including lamps, bulbs, light fittings etc</t>
  </si>
  <si>
    <t>glass (sheet, plate), windows</t>
  </si>
  <si>
    <t>household goods, furniture (removal), personal effects</t>
  </si>
  <si>
    <t>high value personal cars (MB, BMW, Audi etc)</t>
  </si>
  <si>
    <t>low value personal cars and vans (Škoda, Toyata, Citroen etc)</t>
  </si>
  <si>
    <t>motor bikes</t>
  </si>
  <si>
    <t>trucks, tractors, trailers, caravans, agricultural and building self moving machinery</t>
  </si>
  <si>
    <t>unique cars, sport cars, exclusive cars</t>
  </si>
  <si>
    <t>yachts (not oversized or heavy loads)</t>
  </si>
  <si>
    <t>aircraft including helicopters</t>
  </si>
  <si>
    <t>arms, weapons and other military goods</t>
  </si>
  <si>
    <t>antiques</t>
  </si>
  <si>
    <t>art excluding paintings</t>
  </si>
  <si>
    <t>bulk (dry), grains, meals, fertilizers, pellets, etc</t>
  </si>
  <si>
    <t>bulk (wet), chemicals, fuels, etc</t>
  </si>
  <si>
    <t>cash including coins, bonds, numismatics, medals etc</t>
  </si>
  <si>
    <t>cement and similar</t>
  </si>
  <si>
    <t>chemicals (ADR), batteries</t>
  </si>
  <si>
    <t>fireworks, explosives, pyrotechnics</t>
  </si>
  <si>
    <t>jewellery, wrist watches, precious stones and metals</t>
  </si>
  <si>
    <t>livestock</t>
  </si>
  <si>
    <t>metals (ferrous) including iron, steel coils, bars, pipes etc</t>
  </si>
  <si>
    <t>metals (non-ferrous)</t>
  </si>
  <si>
    <t>musical instruments</t>
  </si>
  <si>
    <t>module houses, transportable buildings</t>
  </si>
  <si>
    <t>paintings</t>
  </si>
  <si>
    <t>pulp &amp; paper (unprocessed), cardboard</t>
  </si>
  <si>
    <t>project cargo including oversized and heavy loads</t>
  </si>
  <si>
    <t>scrap metals</t>
  </si>
  <si>
    <t>wool in bales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</si>
</sst>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 _€_-;\-* #,##0.00\ _€_-;_-* &quot;-&quot;??\ _€_-;_-@_-"/>
    <numFmt numFmtId="165" formatCode="[$-F800]dddd\,\ mmmm\ dd\,\ yyyy"/>
    <numFmt numFmtId="166" formatCode="#,##0\ &quot;€&quot;"/>
    <numFmt numFmtId="167" formatCode="[$-809]dd\ mmmm\ yyyy;@"/>
    <numFmt numFmtId="168" formatCode="[$-425]d/\ mmmm\ yyyy&quot;. a.&quot;;@"/>
    <numFmt numFmtId="169" formatCode="_-* #,##0.00\ _k_r_-;\-* #,##0.00\ _k_r_-;_-* &quot;-&quot;??\ _k_r_-;_-@_-"/>
    <numFmt numFmtId="170" formatCode="0.000"/>
    <numFmt numFmtId="171" formatCode="_-* #,##0\ _€_-;\-* #,##0\ _€_-;_-* &quot;-&quot;??\ _€_-;_-@_-"/>
    <numFmt numFmtId="172" formatCode="#,##0.0"/>
    <numFmt numFmtId="173" formatCode="[$-809]d\ mmmm\ yyyy;@"/>
    <numFmt numFmtId="174" formatCode="dd/mm/yyyy;@"/>
    <numFmt numFmtId="175" formatCode="#,##0.0000"/>
  </numFmts>
  <fonts count="51" x14ac:knownFonts="1">
    <font>
      <sz val="10"/>
      <name val="Arial"/>
      <charset val="186"/>
    </font>
    <font>
      <sz val="10"/>
      <name val="Arial"/>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sz val="10"/>
      <name val="Arial"/>
      <family val="2"/>
      <charset val="186"/>
    </font>
    <font>
      <sz val="10"/>
      <color indexed="8"/>
      <name val="Arial"/>
      <family val="2"/>
      <charset val="186"/>
    </font>
    <font>
      <sz val="10"/>
      <name val="Arial"/>
      <family val="2"/>
      <charset val="186"/>
    </font>
    <font>
      <b/>
      <sz val="11"/>
      <color indexed="63"/>
      <name val="Calibri"/>
      <family val="2"/>
      <charset val="186"/>
    </font>
    <font>
      <b/>
      <sz val="18"/>
      <color indexed="56"/>
      <name val="Cambria"/>
      <family val="2"/>
      <charset val="186"/>
    </font>
    <font>
      <b/>
      <sz val="11"/>
      <color indexed="8"/>
      <name val="Calibri"/>
      <family val="2"/>
      <charset val="186"/>
    </font>
    <font>
      <sz val="11"/>
      <color indexed="10"/>
      <name val="Calibri"/>
      <family val="2"/>
      <charset val="186"/>
    </font>
    <font>
      <sz val="8"/>
      <name val="Arial"/>
      <family val="2"/>
      <charset val="186"/>
    </font>
    <font>
      <sz val="14"/>
      <name val="Arial"/>
      <family val="2"/>
      <charset val="186"/>
    </font>
    <font>
      <sz val="8"/>
      <name val="Arial"/>
      <family val="2"/>
      <charset val="186"/>
    </font>
    <font>
      <b/>
      <sz val="8"/>
      <name val="Arial"/>
      <family val="2"/>
      <charset val="186"/>
    </font>
    <font>
      <u/>
      <sz val="8"/>
      <name val="Arial"/>
      <family val="2"/>
      <charset val="186"/>
    </font>
    <font>
      <b/>
      <sz val="8"/>
      <name val="Arial"/>
      <family val="2"/>
      <charset val="186"/>
    </font>
    <font>
      <sz val="8"/>
      <color indexed="10"/>
      <name val="Arial"/>
      <family val="2"/>
      <charset val="186"/>
    </font>
    <font>
      <sz val="7"/>
      <name val="Arial"/>
      <family val="2"/>
      <charset val="186"/>
    </font>
    <font>
      <sz val="8"/>
      <color indexed="8"/>
      <name val="Arial"/>
      <family val="2"/>
      <charset val="186"/>
    </font>
    <font>
      <sz val="8"/>
      <color indexed="8"/>
      <name val="Arial"/>
      <family val="2"/>
      <charset val="186"/>
    </font>
    <font>
      <sz val="8"/>
      <color indexed="81"/>
      <name val="Tahoma"/>
      <family val="2"/>
      <charset val="186"/>
    </font>
    <font>
      <u/>
      <sz val="8"/>
      <color indexed="12"/>
      <name val="Arial"/>
      <family val="2"/>
      <charset val="186"/>
    </font>
    <font>
      <u/>
      <sz val="8"/>
      <color indexed="18"/>
      <name val="Arial"/>
      <family val="2"/>
      <charset val="186"/>
    </font>
    <font>
      <b/>
      <sz val="14"/>
      <name val="Arial"/>
      <family val="2"/>
      <charset val="186"/>
    </font>
    <font>
      <u/>
      <sz val="7"/>
      <color indexed="12"/>
      <name val="Arial"/>
      <family val="2"/>
      <charset val="186"/>
    </font>
    <font>
      <b/>
      <sz val="7"/>
      <name val="Arial"/>
      <family val="2"/>
      <charset val="186"/>
    </font>
    <font>
      <b/>
      <i/>
      <sz val="8"/>
      <color indexed="10"/>
      <name val="Arial"/>
      <family val="2"/>
      <charset val="186"/>
    </font>
    <font>
      <sz val="8"/>
      <name val="Calibri"/>
      <family val="2"/>
      <charset val="186"/>
    </font>
    <font>
      <sz val="9"/>
      <color indexed="81"/>
      <name val="Tahoma"/>
      <family val="2"/>
      <charset val="186"/>
    </font>
    <font>
      <b/>
      <sz val="9"/>
      <color indexed="81"/>
      <name val="Tahoma"/>
      <family val="2"/>
      <charset val="186"/>
    </font>
    <font>
      <b/>
      <i/>
      <sz val="8"/>
      <color indexed="81"/>
      <name val="Tahoma"/>
      <family val="2"/>
      <charset val="186"/>
    </font>
    <font>
      <i/>
      <sz val="8"/>
      <name val="Arial"/>
      <family val="2"/>
      <charset val="186"/>
    </font>
    <font>
      <b/>
      <i/>
      <sz val="7"/>
      <color indexed="10"/>
      <name val="Arial"/>
      <family val="2"/>
      <charset val="186"/>
    </font>
    <font>
      <u/>
      <sz val="8"/>
      <color rgb="FF0C29FC"/>
      <name val="Arial"/>
      <family val="2"/>
      <charset val="186"/>
    </font>
    <font>
      <b/>
      <sz val="8"/>
      <color rgb="FFFF0000"/>
      <name val="Wingdings 3"/>
      <family val="1"/>
      <charset val="2"/>
    </font>
    <font>
      <u/>
      <sz val="8"/>
      <color rgb="FF0033CC"/>
      <name val="Arial"/>
      <family val="2"/>
      <charset val="186"/>
    </font>
    <font>
      <i/>
      <sz val="8"/>
      <color rgb="FFFF0000"/>
      <name val="Arial"/>
      <family val="2"/>
      <charset val="186"/>
    </font>
    <font>
      <b/>
      <i/>
      <sz val="8"/>
      <color rgb="FFFF0000"/>
      <name val="Arial"/>
      <family val="2"/>
      <charset val="186"/>
    </font>
    <font>
      <sz val="8"/>
      <color indexed="18"/>
      <name val="Arial"/>
      <family val="2"/>
      <charset val="186"/>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5"/>
        <bgColor indexed="64"/>
      </patternFill>
    </fill>
    <fill>
      <patternFill patternType="solid">
        <fgColor indexed="39"/>
        <bgColor indexed="31"/>
      </patternFill>
    </fill>
    <fill>
      <patternFill patternType="solid">
        <fgColor indexed="28"/>
        <bgColor indexed="64"/>
      </patternFill>
    </fill>
    <fill>
      <patternFill patternType="solid">
        <fgColor rgb="FFFF8181"/>
        <bgColor indexed="64"/>
      </patternFill>
    </fill>
    <fill>
      <patternFill patternType="solid">
        <fgColor rgb="FFF2EEEA"/>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164" fontId="1" fillId="0" borderId="0" applyFont="0" applyFill="0" applyBorder="0" applyAlignment="0" applyProtection="0"/>
    <xf numFmtId="169" fontId="15" fillId="0" borderId="0" applyFont="0" applyFill="0" applyBorder="0" applyAlignment="0" applyProtection="0"/>
    <xf numFmtId="164" fontId="15"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0" borderId="0"/>
    <xf numFmtId="0" fontId="16" fillId="0" borderId="0"/>
    <xf numFmtId="0" fontId="17" fillId="23" borderId="7" applyNumberFormat="0" applyFont="0" applyAlignment="0" applyProtection="0"/>
    <xf numFmtId="0" fontId="18" fillId="20" borderId="8" applyNumberFormat="0" applyAlignment="0" applyProtection="0"/>
    <xf numFmtId="9" fontId="1" fillId="0" borderId="0" applyFont="0" applyFill="0" applyBorder="0" applyAlignment="0" applyProtection="0"/>
    <xf numFmtId="9" fontId="15" fillId="0" borderId="0" applyFont="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157">
    <xf numFmtId="0" fontId="0" fillId="0" borderId="0" xfId="0"/>
    <xf numFmtId="0" fontId="22" fillId="0" borderId="0" xfId="0" applyFont="1" applyAlignment="1">
      <alignment horizontal="left" vertical="top"/>
    </xf>
    <xf numFmtId="0" fontId="24" fillId="0" borderId="0" xfId="0" applyFont="1" applyAlignment="1">
      <alignment vertical="top"/>
    </xf>
    <xf numFmtId="0" fontId="22" fillId="0" borderId="0" xfId="0" applyFont="1" applyAlignment="1">
      <alignment vertical="top"/>
    </xf>
    <xf numFmtId="0" fontId="24" fillId="0" borderId="0" xfId="0" applyFont="1" applyAlignment="1">
      <alignment horizontal="left" vertical="top"/>
    </xf>
    <xf numFmtId="0" fontId="24" fillId="0" borderId="0" xfId="0" applyFont="1" applyAlignment="1">
      <alignment vertical="top" wrapText="1"/>
    </xf>
    <xf numFmtId="0" fontId="24" fillId="0" borderId="0" xfId="0" applyFont="1" applyAlignment="1">
      <alignment horizontal="left" vertical="top" wrapText="1"/>
    </xf>
    <xf numFmtId="0" fontId="22" fillId="24" borderId="0" xfId="0" applyFont="1" applyFill="1" applyAlignment="1">
      <alignment horizontal="left" vertical="top"/>
    </xf>
    <xf numFmtId="0" fontId="22" fillId="0" borderId="0" xfId="0" applyFont="1" applyAlignment="1">
      <alignment horizontal="right" vertical="top"/>
    </xf>
    <xf numFmtId="0" fontId="30" fillId="0" borderId="0" xfId="43" applyFont="1" applyAlignment="1">
      <alignment vertical="top"/>
    </xf>
    <xf numFmtId="0" fontId="31" fillId="0" borderId="0" xfId="43" applyFont="1" applyAlignment="1">
      <alignment vertical="top"/>
    </xf>
    <xf numFmtId="0" fontId="30" fillId="24" borderId="0" xfId="43" applyFont="1" applyFill="1" applyAlignment="1">
      <alignment vertical="top"/>
    </xf>
    <xf numFmtId="3" fontId="24" fillId="0" borderId="0" xfId="0" applyNumberFormat="1" applyFont="1" applyAlignment="1">
      <alignment horizontal="left" vertical="top"/>
    </xf>
    <xf numFmtId="0" fontId="33" fillId="24" borderId="0" xfId="37" applyFill="1" applyAlignment="1" applyProtection="1">
      <alignment horizontal="left" vertical="top"/>
    </xf>
    <xf numFmtId="0" fontId="26" fillId="24" borderId="0" xfId="37" applyFont="1" applyFill="1" applyAlignment="1" applyProtection="1">
      <alignment horizontal="left" vertical="top"/>
    </xf>
    <xf numFmtId="0" fontId="33" fillId="0" borderId="0" xfId="37" applyFill="1" applyAlignment="1" applyProtection="1">
      <alignment horizontal="left" vertical="top"/>
    </xf>
    <xf numFmtId="0" fontId="23" fillId="0" borderId="0" xfId="0" applyFont="1" applyAlignment="1">
      <alignment horizontal="left" vertical="top"/>
    </xf>
    <xf numFmtId="0" fontId="23" fillId="0" borderId="0" xfId="0" applyFont="1" applyAlignment="1">
      <alignment vertical="top"/>
    </xf>
    <xf numFmtId="0" fontId="22" fillId="0" borderId="0" xfId="0" applyFont="1" applyAlignment="1">
      <alignment horizontal="left" vertical="top" wrapText="1"/>
    </xf>
    <xf numFmtId="166" fontId="22" fillId="0" borderId="0" xfId="0" applyNumberFormat="1" applyFont="1" applyAlignment="1">
      <alignment horizontal="right" vertical="top"/>
    </xf>
    <xf numFmtId="1" fontId="22" fillId="0" borderId="0" xfId="0" applyNumberFormat="1" applyFont="1" applyAlignment="1">
      <alignment horizontal="left" vertical="top"/>
    </xf>
    <xf numFmtId="0" fontId="22" fillId="0" borderId="0" xfId="0" applyFont="1" applyAlignment="1">
      <alignment vertical="top" wrapText="1"/>
    </xf>
    <xf numFmtId="2" fontId="22" fillId="0" borderId="0" xfId="0" applyNumberFormat="1" applyFont="1" applyAlignment="1">
      <alignment vertical="top"/>
    </xf>
    <xf numFmtId="0" fontId="22" fillId="0" borderId="0" xfId="0" applyFont="1" applyAlignment="1">
      <alignment horizontal="right" vertical="top" wrapText="1"/>
    </xf>
    <xf numFmtId="0" fontId="22" fillId="0" borderId="10" xfId="0" applyFont="1" applyBorder="1" applyAlignment="1">
      <alignment horizontal="left" vertical="top"/>
    </xf>
    <xf numFmtId="0" fontId="22" fillId="0" borderId="10" xfId="0" applyFont="1" applyBorder="1" applyAlignment="1">
      <alignment horizontal="right" vertical="top" wrapText="1"/>
    </xf>
    <xf numFmtId="0" fontId="22" fillId="0" borderId="11" xfId="0" applyFont="1" applyBorder="1" applyAlignment="1">
      <alignment horizontal="left" vertical="top"/>
    </xf>
    <xf numFmtId="0" fontId="22" fillId="0" borderId="11" xfId="0" applyFont="1" applyBorder="1" applyAlignment="1">
      <alignment horizontal="right" vertical="top" wrapText="1"/>
    </xf>
    <xf numFmtId="0" fontId="25" fillId="0" borderId="10" xfId="0" applyFont="1" applyBorder="1" applyAlignment="1">
      <alignment horizontal="left" vertical="top"/>
    </xf>
    <xf numFmtId="0" fontId="25" fillId="0" borderId="12" xfId="0" applyFont="1" applyBorder="1" applyAlignment="1">
      <alignment horizontal="left" vertical="top"/>
    </xf>
    <xf numFmtId="0" fontId="25" fillId="0" borderId="0" xfId="0" applyFont="1" applyAlignment="1">
      <alignment vertical="top"/>
    </xf>
    <xf numFmtId="0" fontId="22" fillId="25" borderId="13" xfId="0" applyFont="1" applyFill="1" applyBorder="1" applyAlignment="1" applyProtection="1">
      <alignment horizontal="left" vertical="top" wrapText="1"/>
      <protection locked="0"/>
    </xf>
    <xf numFmtId="0" fontId="22" fillId="25" borderId="14" xfId="0" applyFont="1" applyFill="1" applyBorder="1" applyAlignment="1" applyProtection="1">
      <alignment vertical="top" wrapText="1"/>
      <protection locked="0"/>
    </xf>
    <xf numFmtId="9" fontId="24" fillId="25" borderId="14" xfId="46" applyFont="1" applyFill="1" applyBorder="1" applyAlignment="1" applyProtection="1">
      <alignment horizontal="left" vertical="top"/>
      <protection locked="0"/>
    </xf>
    <xf numFmtId="0" fontId="22" fillId="25" borderId="15" xfId="0" applyFont="1" applyFill="1" applyBorder="1" applyAlignment="1" applyProtection="1">
      <alignment vertical="top" wrapText="1"/>
      <protection locked="0"/>
    </xf>
    <xf numFmtId="0" fontId="34" fillId="0" borderId="0" xfId="37" applyFont="1" applyFill="1" applyBorder="1" applyAlignment="1" applyProtection="1">
      <alignment vertical="top"/>
    </xf>
    <xf numFmtId="171" fontId="28" fillId="0" borderId="0" xfId="28" applyNumberFormat="1" applyFont="1" applyFill="1" applyBorder="1" applyAlignment="1" applyProtection="1">
      <alignment horizontal="right" vertical="top"/>
    </xf>
    <xf numFmtId="0" fontId="29" fillId="0" borderId="0" xfId="0" applyFont="1" applyAlignment="1">
      <alignment vertical="top"/>
    </xf>
    <xf numFmtId="0" fontId="29" fillId="0" borderId="10" xfId="0" applyFont="1" applyBorder="1" applyAlignment="1">
      <alignment horizontal="left" vertical="top"/>
    </xf>
    <xf numFmtId="9" fontId="22" fillId="0" borderId="0" xfId="46" applyFont="1" applyFill="1" applyAlignment="1" applyProtection="1">
      <alignment horizontal="left" vertical="top"/>
    </xf>
    <xf numFmtId="174" fontId="22" fillId="0" borderId="0" xfId="0" applyNumberFormat="1" applyFont="1" applyAlignment="1">
      <alignment horizontal="left" vertical="top"/>
    </xf>
    <xf numFmtId="0" fontId="29" fillId="0" borderId="0" xfId="0" applyFont="1" applyAlignment="1">
      <alignment horizontal="left" vertical="top"/>
    </xf>
    <xf numFmtId="0" fontId="22" fillId="0" borderId="12" xfId="0" applyFont="1" applyBorder="1" applyAlignment="1">
      <alignment horizontal="right" vertical="top" wrapText="1"/>
    </xf>
    <xf numFmtId="0" fontId="22" fillId="0" borderId="10" xfId="0" applyFont="1" applyBorder="1" applyAlignment="1">
      <alignment vertical="top"/>
    </xf>
    <xf numFmtId="172" fontId="22" fillId="0" borderId="0" xfId="0" applyNumberFormat="1" applyFont="1" applyAlignment="1">
      <alignment horizontal="left" vertical="top"/>
    </xf>
    <xf numFmtId="0" fontId="34" fillId="0" borderId="0" xfId="37" applyFont="1" applyFill="1" applyBorder="1" applyAlignment="1" applyProtection="1">
      <alignment horizontal="left" vertical="top"/>
    </xf>
    <xf numFmtId="170" fontId="22" fillId="0" borderId="0" xfId="0" applyNumberFormat="1" applyFont="1" applyAlignment="1">
      <alignment horizontal="left" vertical="top"/>
    </xf>
    <xf numFmtId="170" fontId="24" fillId="0" borderId="0" xfId="0" applyNumberFormat="1" applyFont="1" applyAlignment="1">
      <alignment horizontal="left" vertical="top"/>
    </xf>
    <xf numFmtId="0" fontId="30" fillId="0" borderId="0" xfId="43" applyFont="1" applyAlignment="1">
      <alignment horizontal="left" vertical="top"/>
    </xf>
    <xf numFmtId="0" fontId="31" fillId="0" borderId="0" xfId="43" applyFont="1" applyAlignment="1">
      <alignment horizontal="left" vertical="top"/>
    </xf>
    <xf numFmtId="2" fontId="22" fillId="0" borderId="0" xfId="0" applyNumberFormat="1" applyFont="1" applyAlignment="1">
      <alignment horizontal="left" vertical="top"/>
    </xf>
    <xf numFmtId="0" fontId="45" fillId="0" borderId="0" xfId="37" applyFont="1" applyFill="1" applyBorder="1" applyAlignment="1" applyProtection="1">
      <alignment vertical="top"/>
      <protection locked="0"/>
    </xf>
    <xf numFmtId="0" fontId="33" fillId="0" borderId="0" xfId="37" applyAlignment="1" applyProtection="1">
      <alignment horizontal="left" vertical="top"/>
    </xf>
    <xf numFmtId="0" fontId="25" fillId="0" borderId="11" xfId="0" applyFont="1" applyBorder="1" applyAlignment="1">
      <alignment vertical="top"/>
    </xf>
    <xf numFmtId="0" fontId="45" fillId="0" borderId="0" xfId="37" applyFont="1" applyFill="1" applyBorder="1" applyAlignment="1" applyProtection="1">
      <alignment horizontal="left" vertical="top"/>
      <protection locked="0"/>
    </xf>
    <xf numFmtId="0" fontId="38" fillId="0" borderId="0" xfId="0" applyFont="1" applyAlignment="1">
      <alignment horizontal="left" vertical="top"/>
    </xf>
    <xf numFmtId="0" fontId="29" fillId="0" borderId="0" xfId="0" applyFont="1" applyAlignment="1">
      <alignment horizontal="left" vertical="top" wrapText="1"/>
    </xf>
    <xf numFmtId="0" fontId="24" fillId="0" borderId="10" xfId="0" applyFont="1" applyBorder="1" applyAlignment="1">
      <alignment vertical="top"/>
    </xf>
    <xf numFmtId="0" fontId="39" fillId="0" borderId="0" xfId="0" applyFont="1" applyAlignment="1">
      <alignment horizontal="left" vertical="top"/>
    </xf>
    <xf numFmtId="0" fontId="22" fillId="0" borderId="17" xfId="0" applyFont="1" applyBorder="1" applyAlignment="1">
      <alignment horizontal="right" vertical="top" wrapText="1"/>
    </xf>
    <xf numFmtId="0" fontId="22" fillId="0" borderId="0" xfId="0" applyFont="1" applyAlignment="1">
      <alignment horizontal="left" vertical="center"/>
    </xf>
    <xf numFmtId="0" fontId="46" fillId="0" borderId="0" xfId="0" applyFont="1" applyAlignment="1">
      <alignment horizontal="left"/>
    </xf>
    <xf numFmtId="0" fontId="22" fillId="0" borderId="10" xfId="0" applyFont="1" applyBorder="1" applyAlignment="1">
      <alignment horizontal="left" vertical="top" wrapText="1"/>
    </xf>
    <xf numFmtId="0" fontId="34" fillId="0" borderId="0" xfId="37" applyFont="1" applyFill="1" applyBorder="1" applyAlignment="1" applyProtection="1">
      <alignment vertical="top"/>
      <protection locked="0"/>
    </xf>
    <xf numFmtId="172" fontId="22" fillId="0" borderId="0" xfId="0" applyNumberFormat="1" applyFont="1" applyAlignment="1">
      <alignment horizontal="center" vertical="top"/>
    </xf>
    <xf numFmtId="9" fontId="22" fillId="25" borderId="14" xfId="47" applyFont="1" applyFill="1" applyBorder="1" applyAlignment="1" applyProtection="1">
      <alignment horizontal="left" vertical="top"/>
      <protection locked="0"/>
    </xf>
    <xf numFmtId="9" fontId="22" fillId="0" borderId="0" xfId="47" applyFont="1" applyFill="1" applyAlignment="1" applyProtection="1">
      <alignment horizontal="left" vertical="top"/>
    </xf>
    <xf numFmtId="170" fontId="22" fillId="0" borderId="0" xfId="0" applyNumberFormat="1" applyFont="1" applyAlignment="1">
      <alignment horizontal="center" vertical="top"/>
    </xf>
    <xf numFmtId="0" fontId="28" fillId="0" borderId="0" xfId="0" applyFont="1" applyAlignment="1">
      <alignment vertical="top"/>
    </xf>
    <xf numFmtId="0" fontId="36" fillId="0" borderId="10" xfId="37" applyFont="1" applyBorder="1" applyAlignment="1" applyProtection="1">
      <alignment horizontal="left" vertical="top"/>
    </xf>
    <xf numFmtId="0" fontId="22" fillId="0" borderId="10" xfId="0" applyFont="1" applyBorder="1" applyAlignment="1">
      <alignment horizontal="right" vertical="top"/>
    </xf>
    <xf numFmtId="171" fontId="28" fillId="0" borderId="0" xfId="30" applyNumberFormat="1" applyFont="1" applyFill="1" applyBorder="1" applyAlignment="1" applyProtection="1">
      <alignment horizontal="right" vertical="top"/>
    </xf>
    <xf numFmtId="0" fontId="22" fillId="27" borderId="0" xfId="0" applyFont="1" applyFill="1" applyAlignment="1">
      <alignment vertical="top"/>
    </xf>
    <xf numFmtId="0" fontId="22" fillId="27" borderId="0" xfId="0" applyFont="1" applyFill="1" applyAlignment="1">
      <alignment horizontal="left" vertical="top"/>
    </xf>
    <xf numFmtId="0" fontId="22" fillId="27" borderId="0" xfId="0" applyFont="1" applyFill="1" applyAlignment="1">
      <alignment horizontal="right" vertical="top"/>
    </xf>
    <xf numFmtId="0" fontId="33" fillId="27" borderId="0" xfId="37" applyFill="1" applyAlignment="1" applyProtection="1">
      <alignment horizontal="left" vertical="top"/>
    </xf>
    <xf numFmtId="3" fontId="22" fillId="27" borderId="0" xfId="0" applyNumberFormat="1" applyFont="1" applyFill="1" applyAlignment="1">
      <alignment horizontal="left" vertical="top"/>
    </xf>
    <xf numFmtId="0" fontId="30" fillId="27" borderId="0" xfId="43" applyFont="1" applyFill="1" applyAlignment="1">
      <alignment vertical="top"/>
    </xf>
    <xf numFmtId="0" fontId="26" fillId="27" borderId="0" xfId="37" applyFont="1" applyFill="1" applyAlignment="1" applyProtection="1">
      <alignment horizontal="left" vertical="top"/>
    </xf>
    <xf numFmtId="1" fontId="22" fillId="27" borderId="0" xfId="0" applyNumberFormat="1" applyFont="1" applyFill="1" applyAlignment="1">
      <alignment horizontal="left" vertical="top"/>
    </xf>
    <xf numFmtId="2" fontId="22" fillId="27" borderId="0" xfId="0" applyNumberFormat="1" applyFont="1" applyFill="1" applyAlignment="1">
      <alignment vertical="top"/>
    </xf>
    <xf numFmtId="0" fontId="46" fillId="0" borderId="0" xfId="0" applyFont="1" applyAlignment="1">
      <alignment horizontal="left" vertical="top"/>
    </xf>
    <xf numFmtId="0" fontId="24" fillId="0" borderId="0" xfId="0" applyFont="1" applyAlignment="1">
      <alignment horizontal="left" vertical="center"/>
    </xf>
    <xf numFmtId="0" fontId="22" fillId="26" borderId="19" xfId="0" applyFont="1" applyFill="1" applyBorder="1" applyAlignment="1">
      <alignment horizontal="center" vertical="center" wrapText="1"/>
    </xf>
    <xf numFmtId="0" fontId="22" fillId="25" borderId="20" xfId="0" applyFont="1" applyFill="1" applyBorder="1" applyAlignment="1">
      <alignment horizontal="center" vertical="center" wrapText="1"/>
    </xf>
    <xf numFmtId="0" fontId="22" fillId="0" borderId="0" xfId="0" applyFont="1" applyAlignment="1">
      <alignment horizontal="right" vertical="center"/>
    </xf>
    <xf numFmtId="0" fontId="22" fillId="0" borderId="0" xfId="0" applyFont="1" applyAlignment="1">
      <alignment vertical="center"/>
    </xf>
    <xf numFmtId="0" fontId="22" fillId="0" borderId="0" xfId="0" applyFont="1" applyAlignment="1">
      <alignment vertical="center" wrapText="1"/>
    </xf>
    <xf numFmtId="0" fontId="28" fillId="0" borderId="0" xfId="0" applyFont="1" applyAlignment="1">
      <alignment horizontal="left" vertical="top"/>
    </xf>
    <xf numFmtId="0" fontId="47" fillId="0" borderId="0" xfId="0" applyFont="1" applyProtection="1">
      <protection locked="0"/>
    </xf>
    <xf numFmtId="166" fontId="22" fillId="28" borderId="17" xfId="0" applyNumberFormat="1" applyFont="1" applyFill="1" applyBorder="1" applyAlignment="1" applyProtection="1">
      <alignment horizontal="left" vertical="top"/>
      <protection locked="0"/>
    </xf>
    <xf numFmtId="3" fontId="22" fillId="28" borderId="15" xfId="0" applyNumberFormat="1" applyFont="1" applyFill="1" applyBorder="1" applyAlignment="1" applyProtection="1">
      <alignment horizontal="left" vertical="top"/>
      <protection locked="0"/>
    </xf>
    <xf numFmtId="165" fontId="22" fillId="28" borderId="0" xfId="0" applyNumberFormat="1" applyFont="1" applyFill="1" applyAlignment="1" applyProtection="1">
      <alignment horizontal="left" vertical="top" wrapText="1"/>
      <protection locked="0"/>
    </xf>
    <xf numFmtId="0" fontId="22" fillId="28" borderId="14" xfId="0" applyFont="1" applyFill="1" applyBorder="1" applyAlignment="1" applyProtection="1">
      <alignment vertical="top" wrapText="1"/>
      <protection locked="0"/>
    </xf>
    <xf numFmtId="3" fontId="24" fillId="28" borderId="15" xfId="0" applyNumberFormat="1" applyFont="1" applyFill="1" applyBorder="1" applyAlignment="1" applyProtection="1">
      <alignment horizontal="left" vertical="top"/>
      <protection locked="0"/>
    </xf>
    <xf numFmtId="166" fontId="24" fillId="28" borderId="10" xfId="0" applyNumberFormat="1" applyFont="1" applyFill="1" applyBorder="1" applyAlignment="1" applyProtection="1">
      <alignment horizontal="left" vertical="top"/>
      <protection locked="0"/>
    </xf>
    <xf numFmtId="167" fontId="22" fillId="28" borderId="12" xfId="0" applyNumberFormat="1" applyFont="1" applyFill="1" applyBorder="1" applyAlignment="1" applyProtection="1">
      <alignment horizontal="left" vertical="top" wrapText="1"/>
      <protection locked="0"/>
    </xf>
    <xf numFmtId="0" fontId="22" fillId="0" borderId="14" xfId="0" applyFont="1" applyBorder="1" applyAlignment="1">
      <alignment horizontal="right" vertical="top" wrapText="1"/>
    </xf>
    <xf numFmtId="0" fontId="22" fillId="27" borderId="0" xfId="0" quotePrefix="1" applyFont="1" applyFill="1" applyAlignment="1">
      <alignment horizontal="left" vertical="top"/>
    </xf>
    <xf numFmtId="166" fontId="22" fillId="28" borderId="14" xfId="0" applyNumberFormat="1" applyFont="1" applyFill="1" applyBorder="1" applyAlignment="1" applyProtection="1">
      <alignment horizontal="left" vertical="center" wrapText="1"/>
      <protection locked="0"/>
    </xf>
    <xf numFmtId="0" fontId="48" fillId="0" borderId="0" xfId="0" applyFont="1" applyAlignment="1">
      <alignment vertical="center"/>
    </xf>
    <xf numFmtId="0" fontId="22" fillId="0" borderId="0" xfId="0" quotePrefix="1" applyFont="1" applyAlignment="1">
      <alignment horizontal="left" vertical="top"/>
    </xf>
    <xf numFmtId="0" fontId="37" fillId="0" borderId="11" xfId="0" applyFont="1" applyBorder="1" applyAlignment="1">
      <alignment horizontal="left" vertical="top"/>
    </xf>
    <xf numFmtId="0" fontId="29" fillId="0" borderId="0" xfId="0" applyFont="1" applyAlignment="1">
      <alignment horizontal="right" vertical="top"/>
    </xf>
    <xf numFmtId="0" fontId="22" fillId="0" borderId="11" xfId="0" applyFont="1" applyBorder="1" applyAlignment="1">
      <alignment vertical="top"/>
    </xf>
    <xf numFmtId="0" fontId="22" fillId="25" borderId="20" xfId="0" applyFont="1" applyFill="1" applyBorder="1" applyAlignment="1">
      <alignment horizontal="center" vertical="center"/>
    </xf>
    <xf numFmtId="0" fontId="44" fillId="0" borderId="0" xfId="0" applyFont="1" applyAlignment="1">
      <alignment horizontal="left" vertical="top"/>
    </xf>
    <xf numFmtId="0" fontId="25" fillId="0" borderId="18" xfId="0" applyFont="1" applyBorder="1" applyAlignment="1">
      <alignment horizontal="center" vertical="center"/>
    </xf>
    <xf numFmtId="0" fontId="49" fillId="0" borderId="0" xfId="0" applyFont="1" applyAlignment="1">
      <alignment horizontal="left" vertical="center"/>
    </xf>
    <xf numFmtId="0" fontId="25" fillId="0" borderId="0" xfId="0" applyFont="1" applyAlignment="1">
      <alignment horizontal="left" vertical="top"/>
    </xf>
    <xf numFmtId="0" fontId="22" fillId="28" borderId="0" xfId="0" applyFont="1" applyFill="1" applyAlignment="1" applyProtection="1">
      <alignment horizontal="left" vertical="top" wrapText="1"/>
      <protection locked="0"/>
    </xf>
    <xf numFmtId="0" fontId="22" fillId="28" borderId="13" xfId="0" applyFont="1" applyFill="1" applyBorder="1" applyAlignment="1" applyProtection="1">
      <alignment horizontal="left" vertical="top" wrapText="1"/>
      <protection locked="0"/>
    </xf>
    <xf numFmtId="0" fontId="22" fillId="28" borderId="15" xfId="0" applyFont="1" applyFill="1" applyBorder="1" applyAlignment="1" applyProtection="1">
      <alignment horizontal="left" vertical="top" wrapText="1"/>
      <protection locked="0"/>
    </xf>
    <xf numFmtId="0" fontId="22" fillId="28" borderId="10" xfId="0" applyFont="1" applyFill="1" applyBorder="1" applyAlignment="1" applyProtection="1">
      <alignment horizontal="left" vertical="top" wrapText="1"/>
      <protection locked="0"/>
    </xf>
    <xf numFmtId="0" fontId="22" fillId="0" borderId="12" xfId="0" applyFont="1" applyBorder="1" applyAlignment="1">
      <alignment horizontal="left" vertical="top"/>
    </xf>
    <xf numFmtId="0" fontId="25" fillId="0" borderId="11" xfId="0" applyFont="1" applyBorder="1" applyAlignment="1">
      <alignment horizontal="left" vertical="top"/>
    </xf>
    <xf numFmtId="0" fontId="22" fillId="28" borderId="14" xfId="0" applyFont="1" applyFill="1" applyBorder="1" applyAlignment="1" applyProtection="1">
      <alignment horizontal="left" vertical="top" wrapText="1"/>
      <protection locked="0"/>
    </xf>
    <xf numFmtId="3" fontId="22" fillId="28" borderId="14" xfId="0" applyNumberFormat="1" applyFont="1" applyFill="1" applyBorder="1" applyAlignment="1" applyProtection="1">
      <alignment horizontal="left" vertical="top" wrapText="1"/>
      <protection locked="0"/>
    </xf>
    <xf numFmtId="175" fontId="22" fillId="28" borderId="14" xfId="0" applyNumberFormat="1" applyFont="1" applyFill="1" applyBorder="1" applyAlignment="1" applyProtection="1">
      <alignment horizontal="left" vertical="top" wrapText="1"/>
      <protection locked="0"/>
    </xf>
    <xf numFmtId="0" fontId="43" fillId="0" borderId="10" xfId="0" applyFont="1" applyBorder="1" applyAlignment="1">
      <alignment horizontal="right" vertical="top"/>
    </xf>
    <xf numFmtId="0" fontId="29" fillId="0" borderId="10" xfId="0" quotePrefix="1" applyFont="1" applyBorder="1" applyAlignment="1">
      <alignment horizontal="left" vertical="top"/>
    </xf>
    <xf numFmtId="0" fontId="24" fillId="0" borderId="10" xfId="0" applyFont="1" applyBorder="1" applyAlignment="1">
      <alignment horizontal="left" vertical="top"/>
    </xf>
    <xf numFmtId="0" fontId="29" fillId="0" borderId="11" xfId="0" applyFont="1" applyBorder="1" applyAlignment="1">
      <alignment horizontal="left" vertical="top"/>
    </xf>
    <xf numFmtId="168" fontId="29" fillId="0" borderId="0" xfId="0" applyNumberFormat="1" applyFont="1" applyAlignment="1">
      <alignment horizontal="left" vertical="top"/>
    </xf>
    <xf numFmtId="168" fontId="22" fillId="0" borderId="0" xfId="0" applyNumberFormat="1" applyFont="1" applyAlignment="1">
      <alignment vertical="top"/>
    </xf>
    <xf numFmtId="0" fontId="29" fillId="0" borderId="16" xfId="0" applyFont="1" applyBorder="1" applyAlignment="1">
      <alignment horizontal="right" vertical="top"/>
    </xf>
    <xf numFmtId="0" fontId="50" fillId="0" borderId="0" xfId="37" applyFont="1" applyFill="1" applyBorder="1" applyAlignment="1" applyProtection="1">
      <alignment vertical="top"/>
      <protection locked="0"/>
    </xf>
    <xf numFmtId="0" fontId="22" fillId="28" borderId="19" xfId="0" applyFont="1" applyFill="1" applyBorder="1" applyAlignment="1">
      <alignment horizontal="center" vertical="center" wrapText="1"/>
    </xf>
    <xf numFmtId="0" fontId="25" fillId="0" borderId="0" xfId="0" applyFont="1" applyAlignment="1">
      <alignment horizontal="left" vertical="top"/>
    </xf>
    <xf numFmtId="0" fontId="22" fillId="28" borderId="13" xfId="0" applyFont="1" applyFill="1" applyBorder="1" applyAlignment="1" applyProtection="1">
      <alignment horizontal="left" vertical="top" wrapText="1"/>
      <protection locked="0"/>
    </xf>
    <xf numFmtId="0" fontId="29" fillId="0" borderId="0" xfId="0" applyFont="1" applyAlignment="1">
      <alignment horizontal="left" vertical="top" wrapText="1"/>
    </xf>
    <xf numFmtId="0" fontId="22" fillId="28" borderId="0" xfId="0" applyFont="1" applyFill="1" applyAlignment="1" applyProtection="1">
      <alignment horizontal="left" vertical="top" wrapText="1"/>
      <protection locked="0"/>
    </xf>
    <xf numFmtId="0" fontId="22" fillId="28" borderId="12" xfId="0" applyFont="1" applyFill="1" applyBorder="1" applyAlignment="1" applyProtection="1">
      <alignment horizontal="left" vertical="top" wrapText="1"/>
      <protection locked="0"/>
    </xf>
    <xf numFmtId="0" fontId="25" fillId="0" borderId="11" xfId="0" applyFont="1" applyBorder="1" applyAlignment="1">
      <alignment horizontal="left" vertical="top"/>
    </xf>
    <xf numFmtId="0" fontId="22" fillId="0" borderId="12" xfId="0" applyFont="1" applyBorder="1" applyAlignment="1">
      <alignment horizontal="left" vertical="top"/>
    </xf>
    <xf numFmtId="0" fontId="25" fillId="0" borderId="12" xfId="0" applyFont="1" applyBorder="1" applyAlignment="1">
      <alignment horizontal="left" vertical="top" wrapText="1"/>
    </xf>
    <xf numFmtId="166" fontId="22" fillId="28" borderId="13" xfId="0" applyNumberFormat="1" applyFont="1" applyFill="1" applyBorder="1" applyAlignment="1" applyProtection="1">
      <alignment horizontal="left" vertical="top"/>
      <protection locked="0"/>
    </xf>
    <xf numFmtId="0" fontId="22" fillId="28" borderId="15" xfId="0" applyFont="1" applyFill="1" applyBorder="1" applyAlignment="1" applyProtection="1">
      <alignment horizontal="left" vertical="top" wrapText="1"/>
      <protection locked="0"/>
    </xf>
    <xf numFmtId="0" fontId="22" fillId="0" borderId="10" xfId="0" applyFont="1" applyBorder="1" applyAlignment="1">
      <alignment horizontal="left" vertical="top"/>
    </xf>
    <xf numFmtId="0" fontId="22" fillId="28" borderId="10" xfId="0" applyFont="1" applyFill="1" applyBorder="1" applyAlignment="1" applyProtection="1">
      <alignment horizontal="left" vertical="top" wrapText="1"/>
      <protection locked="0"/>
    </xf>
    <xf numFmtId="0" fontId="35" fillId="0" borderId="0" xfId="0" applyFont="1" applyAlignment="1">
      <alignment horizontal="center" vertical="top"/>
    </xf>
    <xf numFmtId="0" fontId="22" fillId="28" borderId="17" xfId="0" applyFont="1" applyFill="1" applyBorder="1" applyAlignment="1" applyProtection="1">
      <alignment horizontal="left" vertical="top" wrapText="1"/>
      <protection locked="0"/>
    </xf>
    <xf numFmtId="0" fontId="22" fillId="28" borderId="13" xfId="0" applyFont="1" applyFill="1" applyBorder="1" applyAlignment="1" applyProtection="1">
      <alignment horizontal="left" vertical="top"/>
      <protection locked="0"/>
    </xf>
    <xf numFmtId="165" fontId="22" fillId="0" borderId="21" xfId="0" applyNumberFormat="1" applyFont="1" applyBorder="1" applyAlignment="1">
      <alignment horizontal="left" vertical="top"/>
    </xf>
    <xf numFmtId="0" fontId="22" fillId="25" borderId="14" xfId="0" applyFont="1" applyFill="1" applyBorder="1" applyAlignment="1" applyProtection="1">
      <alignment horizontal="left" vertical="top" wrapText="1"/>
      <protection locked="0"/>
    </xf>
    <xf numFmtId="0" fontId="22" fillId="28" borderId="21" xfId="0" applyFont="1" applyFill="1" applyBorder="1" applyAlignment="1" applyProtection="1">
      <alignment horizontal="left" vertical="top" wrapText="1"/>
      <protection locked="0"/>
    </xf>
    <xf numFmtId="0" fontId="22" fillId="0" borderId="0" xfId="0" applyFont="1" applyAlignment="1">
      <alignment horizontal="left" vertical="top"/>
    </xf>
    <xf numFmtId="0" fontId="22" fillId="28" borderId="14" xfId="0" applyFont="1" applyFill="1" applyBorder="1" applyAlignment="1" applyProtection="1">
      <alignment horizontal="left" vertical="top" wrapText="1"/>
      <protection locked="0"/>
    </xf>
    <xf numFmtId="1" fontId="22" fillId="28" borderId="12" xfId="0" applyNumberFormat="1" applyFont="1" applyFill="1" applyBorder="1" applyAlignment="1" applyProtection="1">
      <alignment horizontal="left" vertical="top" wrapText="1"/>
      <protection locked="0"/>
    </xf>
    <xf numFmtId="166" fontId="24" fillId="28" borderId="13" xfId="0" applyNumberFormat="1" applyFont="1" applyFill="1" applyBorder="1" applyAlignment="1" applyProtection="1">
      <alignment horizontal="left" vertical="top"/>
      <protection locked="0"/>
    </xf>
    <xf numFmtId="0" fontId="24" fillId="0" borderId="0" xfId="0" applyFont="1" applyAlignment="1">
      <alignment horizontal="left" vertical="top"/>
    </xf>
    <xf numFmtId="0" fontId="22" fillId="0" borderId="0" xfId="0" applyFont="1" applyAlignment="1">
      <alignment horizontal="left" vertical="center"/>
    </xf>
    <xf numFmtId="173" fontId="22" fillId="0" borderId="21" xfId="0" applyNumberFormat="1" applyFont="1" applyBorder="1" applyAlignment="1">
      <alignment horizontal="left" vertical="top"/>
    </xf>
    <xf numFmtId="0" fontId="27" fillId="0" borderId="11" xfId="0" applyFont="1" applyBorder="1" applyAlignment="1">
      <alignment horizontal="left" vertical="top"/>
    </xf>
    <xf numFmtId="0" fontId="25" fillId="0" borderId="0" xfId="0" applyFont="1" applyAlignment="1">
      <alignment horizontal="left" vertical="top" wrapText="1"/>
    </xf>
    <xf numFmtId="0" fontId="33" fillId="0" borderId="10" xfId="37" applyBorder="1" applyAlignment="1" applyProtection="1">
      <alignment horizontal="left" vertical="top"/>
    </xf>
    <xf numFmtId="49" fontId="22" fillId="0" borderId="10" xfId="0" applyNumberFormat="1" applyFont="1" applyBorder="1" applyAlignment="1">
      <alignment vertical="top"/>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omma 3" xfId="30" xr:uid="{00000000-0005-0000-0000-00001D000000}"/>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Hyperlink" xfId="37" builtinId="8" customBuiltin="1"/>
    <cellStyle name="Input" xfId="38" builtinId="20" customBuiltin="1"/>
    <cellStyle name="Linked Cell" xfId="39" builtinId="24" customBuiltin="1"/>
    <cellStyle name="Neutral" xfId="40" builtinId="28" customBuiltin="1"/>
    <cellStyle name="Normaallaad_Veos_avaldus_arvutistaitmiseks_AAC20021projekt" xfId="41" xr:uid="{00000000-0005-0000-0000-000028000000}"/>
    <cellStyle name="Normal" xfId="0" builtinId="0"/>
    <cellStyle name="Normal 2" xfId="42" xr:uid="{00000000-0005-0000-0000-00002A000000}"/>
    <cellStyle name="Normal_81" xfId="43" xr:uid="{00000000-0005-0000-0000-00002B000000}"/>
    <cellStyle name="Note" xfId="44" builtinId="10" customBuiltin="1"/>
    <cellStyle name="Output" xfId="45" builtinId="21" customBuiltin="1"/>
    <cellStyle name="Percent" xfId="46" builtinId="5"/>
    <cellStyle name="Percent 2" xfId="47" xr:uid="{00000000-0005-0000-0000-00002F000000}"/>
    <cellStyle name="Title" xfId="48" builtinId="15" customBuiltin="1"/>
    <cellStyle name="Total" xfId="49" builtinId="25" customBuiltin="1"/>
    <cellStyle name="Warning Text" xfId="50" builtinId="11" customBuiltin="1"/>
  </cellStyles>
  <dxfs count="16">
    <dxf>
      <font>
        <b val="0"/>
        <i/>
        <condense val="0"/>
        <extend val="0"/>
        <color auto="1"/>
      </font>
    </dxf>
    <dxf>
      <font>
        <b/>
        <i/>
        <condense val="0"/>
        <extend val="0"/>
      </font>
    </dxf>
    <dxf>
      <font>
        <b val="0"/>
        <i/>
        <condense val="0"/>
        <extend val="0"/>
        <color auto="1"/>
      </font>
    </dxf>
    <dxf>
      <font>
        <b val="0"/>
        <i/>
        <condense val="0"/>
        <extend val="0"/>
        <color auto="1"/>
      </font>
    </dxf>
    <dxf>
      <font>
        <b val="0"/>
        <i/>
        <condense val="0"/>
        <extend val="0"/>
      </font>
    </dxf>
    <dxf>
      <font>
        <b val="0"/>
        <i/>
        <condense val="0"/>
        <extend val="0"/>
      </font>
    </dxf>
    <dxf>
      <font>
        <b val="0"/>
        <i/>
        <condense val="0"/>
        <extend val="0"/>
      </font>
    </dxf>
    <dxf>
      <font>
        <b val="0"/>
        <i/>
        <condense val="0"/>
        <extend val="0"/>
        <color auto="1"/>
      </font>
    </dxf>
    <dxf>
      <font>
        <b val="0"/>
        <i/>
        <condense val="0"/>
        <extend val="0"/>
        <color auto="1"/>
      </font>
    </dxf>
    <dxf>
      <font>
        <b val="0"/>
        <i/>
        <condense val="0"/>
        <extend val="0"/>
        <color auto="1"/>
      </font>
    </dxf>
    <dxf>
      <font>
        <b/>
        <i/>
        <condense val="0"/>
        <extend val="0"/>
      </font>
    </dxf>
    <dxf>
      <font>
        <b val="0"/>
        <i/>
        <condense val="0"/>
        <extend val="0"/>
        <color auto="1"/>
      </font>
    </dxf>
    <dxf>
      <font>
        <b val="0"/>
        <i/>
        <condense val="0"/>
        <extend val="0"/>
        <color auto="1"/>
      </font>
    </dxf>
    <dxf>
      <font>
        <b val="0"/>
        <i/>
        <condense val="0"/>
        <extend val="0"/>
      </font>
    </dxf>
    <dxf>
      <font>
        <b val="0"/>
        <i/>
        <condense val="0"/>
        <extend val="0"/>
      </font>
    </dxf>
    <dxf>
      <font>
        <b val="0"/>
        <i/>
        <condense val="0"/>
        <extend val="0"/>
        <color auto="1"/>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FFFF"/>
      <rgbColor rgb="007C2680"/>
      <rgbColor rgb="00D4CF06"/>
      <rgbColor rgb="00FFFFFF"/>
      <rgbColor rgb="00F2EEEA"/>
      <rgbColor rgb="00F18D3B"/>
      <rgbColor rgb="000071C6"/>
      <rgbColor rgb="008FB8D0"/>
      <rgbColor rgb="00FFFFFF"/>
      <rgbColor rgb="00FFFFFF"/>
      <rgbColor rgb="00FCE696"/>
      <rgbColor rgb="00A7FFA7"/>
      <rgbColor rgb="00FFFFFF"/>
      <rgbColor rgb="00FFFFFF"/>
      <rgbColor rgb="00477168"/>
      <rgbColor rgb="00DEEAE5"/>
      <rgbColor rgb="0000CCFF"/>
      <rgbColor rgb="00DDFFFF"/>
      <rgbColor rgb="00CCFFCC"/>
      <rgbColor rgb="00FFFF99"/>
      <rgbColor rgb="00ABD5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ecb.int/stats/exchange/eurofxref/html/index.en.html" TargetMode="External"/><Relationship Id="rId13" Type="http://schemas.openxmlformats.org/officeDocument/2006/relationships/hyperlink" Target="https://www.riigiteataja.ee/akt/13037042" TargetMode="External"/><Relationship Id="rId18" Type="http://schemas.openxmlformats.org/officeDocument/2006/relationships/hyperlink" Target="http://www.ergo.ee/veosekindlustus" TargetMode="External"/><Relationship Id="rId3" Type="http://schemas.openxmlformats.org/officeDocument/2006/relationships/hyperlink" Target="http://www.emiewt.ee/UserFiles/File/Incoterms2010EAS.pdf" TargetMode="External"/><Relationship Id="rId21" Type="http://schemas.openxmlformats.org/officeDocument/2006/relationships/vmlDrawing" Target="../drawings/vmlDrawing1.vml"/><Relationship Id="rId7" Type="http://schemas.openxmlformats.org/officeDocument/2006/relationships/hyperlink" Target="http://www.lmalloyds.com/Web/market_places/marine/JCC/JCC_Clauses_Project/Cargo_Clauses.aspx" TargetMode="External"/><Relationship Id="rId12" Type="http://schemas.openxmlformats.org/officeDocument/2006/relationships/hyperlink" Target="http://mereviki.vta.ee/mediawiki/index.php/Tramplaev" TargetMode="External"/><Relationship Id="rId17" Type="http://schemas.openxmlformats.org/officeDocument/2006/relationships/hyperlink" Target="https://www.ergo.ee/veosekindlustus" TargetMode="External"/><Relationship Id="rId2" Type="http://schemas.openxmlformats.org/officeDocument/2006/relationships/hyperlink" Target="https://www.parismou.org/inspection-search" TargetMode="External"/><Relationship Id="rId16" Type="http://schemas.openxmlformats.org/officeDocument/2006/relationships/hyperlink" Target="https://www.ergo.ee/files/Veosekindlustuse_tingimused_KT_0485_09.pdf" TargetMode="External"/><Relationship Id="rId20" Type="http://schemas.openxmlformats.org/officeDocument/2006/relationships/printerSettings" Target="../printerSettings/printerSettings1.bin"/><Relationship Id="rId1" Type="http://schemas.openxmlformats.org/officeDocument/2006/relationships/hyperlink" Target="https://www.riigiteataja.ee/akt/201504" TargetMode="External"/><Relationship Id="rId6" Type="http://schemas.openxmlformats.org/officeDocument/2006/relationships/hyperlink" Target="http://www.tis-gdv.de/" TargetMode="External"/><Relationship Id="rId11" Type="http://schemas.openxmlformats.org/officeDocument/2006/relationships/hyperlink" Target="http://mereviki.vta.ee/mediawiki/index.php/Tramplaev" TargetMode="External"/><Relationship Id="rId5" Type="http://schemas.openxmlformats.org/officeDocument/2006/relationships/hyperlink" Target="https://www.riigiteataja.ee/akt/943563" TargetMode="External"/><Relationship Id="rId15" Type="http://schemas.openxmlformats.org/officeDocument/2006/relationships/hyperlink" Target="http://crystal.lloyds.com/Search" TargetMode="External"/><Relationship Id="rId23" Type="http://schemas.openxmlformats.org/officeDocument/2006/relationships/comments" Target="../comments1.xml"/><Relationship Id="rId10" Type="http://schemas.openxmlformats.org/officeDocument/2006/relationships/hyperlink" Target="https://www.riigiteataja.ee/akt/201504" TargetMode="External"/><Relationship Id="rId19" Type="http://schemas.openxmlformats.org/officeDocument/2006/relationships/hyperlink" Target="mailto:info@ergo.ee" TargetMode="External"/><Relationship Id="rId4" Type="http://schemas.openxmlformats.org/officeDocument/2006/relationships/hyperlink" Target="http://watch.exclusive-analysis.com/jccwatchlist.html" TargetMode="External"/><Relationship Id="rId9" Type="http://schemas.openxmlformats.org/officeDocument/2006/relationships/hyperlink" Target="https://www.riigiteataja.ee/akt/943563" TargetMode="External"/><Relationship Id="rId14" Type="http://schemas.openxmlformats.org/officeDocument/2006/relationships/hyperlink" Target="http://www.track-trace.com/container" TargetMode="External"/><Relationship Id="rId22"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8" Type="http://schemas.openxmlformats.org/officeDocument/2006/relationships/hyperlink" Target="http://dictionary.reference.com/browse/tramp+ship" TargetMode="External"/><Relationship Id="rId13" Type="http://schemas.openxmlformats.org/officeDocument/2006/relationships/hyperlink" Target="http://www.track-trace.com/container" TargetMode="External"/><Relationship Id="rId18" Type="http://schemas.openxmlformats.org/officeDocument/2006/relationships/hyperlink" Target="http://www.ecb.int/stats/exchange/eurofxref/html/index.en.html" TargetMode="External"/><Relationship Id="rId3" Type="http://schemas.openxmlformats.org/officeDocument/2006/relationships/hyperlink" Target="https://www.riigiteataja.ee/akt/943563" TargetMode="External"/><Relationship Id="rId21" Type="http://schemas.openxmlformats.org/officeDocument/2006/relationships/printerSettings" Target="../printerSettings/printerSettings2.bin"/><Relationship Id="rId7" Type="http://schemas.openxmlformats.org/officeDocument/2006/relationships/hyperlink" Target="https://www.riigiteataja.ee/akt/201504" TargetMode="External"/><Relationship Id="rId12" Type="http://schemas.openxmlformats.org/officeDocument/2006/relationships/hyperlink" Target="http://www.businessdictionary.com/definition/tramp.html" TargetMode="External"/><Relationship Id="rId17" Type="http://schemas.openxmlformats.org/officeDocument/2006/relationships/hyperlink" Target="http://www.tis-gdv.de/" TargetMode="External"/><Relationship Id="rId2" Type="http://schemas.openxmlformats.org/officeDocument/2006/relationships/hyperlink" Target="http://www.iccwbo.org/products-and-services/trade-facilitation/incoterms-2010/the-incoterms-rules/" TargetMode="External"/><Relationship Id="rId16" Type="http://schemas.openxmlformats.org/officeDocument/2006/relationships/hyperlink" Target="http://en.wikipedia.org/wiki/CMR_Convention" TargetMode="External"/><Relationship Id="rId20" Type="http://schemas.openxmlformats.org/officeDocument/2006/relationships/hyperlink" Target="mailto:info@ergo.ee" TargetMode="External"/><Relationship Id="rId1" Type="http://schemas.openxmlformats.org/officeDocument/2006/relationships/hyperlink" Target="https://www.parismou.org/inspection-search" TargetMode="External"/><Relationship Id="rId6" Type="http://schemas.openxmlformats.org/officeDocument/2006/relationships/hyperlink" Target="https://www.riigiteataja.ee/akt/943563" TargetMode="External"/><Relationship Id="rId11" Type="http://schemas.openxmlformats.org/officeDocument/2006/relationships/hyperlink" Target="https://www.riigiteataja.ee/akt/13037042" TargetMode="External"/><Relationship Id="rId24" Type="http://schemas.openxmlformats.org/officeDocument/2006/relationships/comments" Target="../comments2.xml"/><Relationship Id="rId5" Type="http://schemas.openxmlformats.org/officeDocument/2006/relationships/hyperlink" Target="https://www.ergo.ee/files/Veosekindlustuse_tingimused_KT_0485_09_ENG.pdf" TargetMode="External"/><Relationship Id="rId15" Type="http://schemas.openxmlformats.org/officeDocument/2006/relationships/hyperlink" Target="http://watch.exclusive-analysis.com/jccwatchlist.html" TargetMode="External"/><Relationship Id="rId23" Type="http://schemas.openxmlformats.org/officeDocument/2006/relationships/vmlDrawing" Target="../drawings/vmlDrawing4.vml"/><Relationship Id="rId10" Type="http://schemas.openxmlformats.org/officeDocument/2006/relationships/hyperlink" Target="https://www.riigiteataja.ee/akt/201504" TargetMode="External"/><Relationship Id="rId19" Type="http://schemas.openxmlformats.org/officeDocument/2006/relationships/hyperlink" Target="https://www.ergo.ee/corporate-clients/marine-cargo-insurance" TargetMode="External"/><Relationship Id="rId4" Type="http://schemas.openxmlformats.org/officeDocument/2006/relationships/hyperlink" Target="http://www.lmalloyds.com/Web/market_places/marine/JCC/JCC_Clauses_Project/Cargo_Clauses.aspx" TargetMode="External"/><Relationship Id="rId9" Type="http://schemas.openxmlformats.org/officeDocument/2006/relationships/hyperlink" Target="http://crystal.lloyds.com/Search" TargetMode="External"/><Relationship Id="rId14" Type="http://schemas.openxmlformats.org/officeDocument/2006/relationships/hyperlink" Target="http://www.track-trace.com/container" TargetMode="External"/><Relationship Id="rId22"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207"/>
  <sheetViews>
    <sheetView showGridLines="0" tabSelected="1" zoomScaleNormal="100" workbookViewId="0">
      <selection activeCell="C5" sqref="C5:E5"/>
    </sheetView>
  </sheetViews>
  <sheetFormatPr defaultColWidth="9.109375" defaultRowHeight="10.199999999999999" x14ac:dyDescent="0.25"/>
  <cols>
    <col min="1" max="1" width="1.6640625" style="3" customWidth="1"/>
    <col min="2" max="2" width="6.6640625" style="3" customWidth="1"/>
    <col min="3" max="3" width="11.88671875" style="3" customWidth="1"/>
    <col min="4" max="4" width="27.6640625" style="3" customWidth="1"/>
    <col min="5" max="5" width="15.6640625" style="3" customWidth="1"/>
    <col min="6" max="6" width="10.6640625" style="3" customWidth="1"/>
    <col min="7" max="7" width="19" style="3" customWidth="1"/>
    <col min="8" max="8" width="4.109375" style="3" customWidth="1"/>
    <col min="9" max="9" width="23.109375" style="1" customWidth="1"/>
    <col min="10" max="10" width="19" style="1" customWidth="1"/>
    <col min="11" max="11" width="13.5546875" style="1" customWidth="1"/>
    <col min="12" max="12" width="8.6640625" style="1" customWidth="1"/>
    <col min="13" max="13" width="48.6640625" style="1" bestFit="1" customWidth="1"/>
    <col min="14" max="18" width="9.109375" style="1"/>
    <col min="19" max="16384" width="9.109375" style="3"/>
  </cols>
  <sheetData>
    <row r="2" spans="2:18" s="17" customFormat="1" ht="17.399999999999999" x14ac:dyDescent="0.25">
      <c r="B2" s="140" t="s">
        <v>95</v>
      </c>
      <c r="C2" s="140"/>
      <c r="D2" s="140"/>
      <c r="E2" s="140"/>
      <c r="F2" s="140"/>
      <c r="G2" s="140"/>
      <c r="I2" s="1"/>
      <c r="J2" s="107" t="s">
        <v>204</v>
      </c>
      <c r="K2" s="1"/>
      <c r="L2" s="16"/>
      <c r="M2" s="16"/>
      <c r="N2" s="16"/>
      <c r="O2" s="16"/>
      <c r="P2" s="16"/>
      <c r="Q2" s="16"/>
      <c r="R2" s="16"/>
    </row>
    <row r="3" spans="2:18" s="17" customFormat="1" ht="17.399999999999999" x14ac:dyDescent="0.25">
      <c r="B3" s="140" t="s">
        <v>96</v>
      </c>
      <c r="C3" s="140"/>
      <c r="D3" s="140"/>
      <c r="E3" s="140"/>
      <c r="F3" s="140"/>
      <c r="G3" s="140"/>
      <c r="I3" s="58"/>
      <c r="J3" s="83" t="s">
        <v>202</v>
      </c>
      <c r="K3" s="1"/>
      <c r="L3" s="16"/>
      <c r="M3" s="16"/>
      <c r="N3" s="16"/>
      <c r="O3" s="16"/>
      <c r="P3" s="16"/>
      <c r="Q3" s="16"/>
      <c r="R3" s="16"/>
    </row>
    <row r="4" spans="2:18" ht="11.25" customHeight="1" x14ac:dyDescent="0.25">
      <c r="B4" s="128" t="s">
        <v>97</v>
      </c>
      <c r="C4" s="128"/>
      <c r="D4" s="128"/>
      <c r="E4" s="128"/>
      <c r="F4" s="128"/>
      <c r="G4" s="128"/>
      <c r="J4" s="84" t="s">
        <v>203</v>
      </c>
      <c r="K4" s="81" t="s">
        <v>92</v>
      </c>
    </row>
    <row r="5" spans="2:18" ht="15" customHeight="1" x14ac:dyDescent="0.25">
      <c r="B5" s="18" t="s">
        <v>98</v>
      </c>
      <c r="C5" s="129"/>
      <c r="D5" s="129"/>
      <c r="E5" s="129"/>
      <c r="F5" s="23" t="s">
        <v>99</v>
      </c>
      <c r="G5" s="111"/>
      <c r="I5" s="55" t="str">
        <f>IF(D20="","",IF(G5="",I104,""))</f>
        <v/>
      </c>
      <c r="J5" s="83" t="s">
        <v>224</v>
      </c>
    </row>
    <row r="6" spans="2:18" ht="15" customHeight="1" x14ac:dyDescent="0.25">
      <c r="B6" s="18" t="s">
        <v>100</v>
      </c>
      <c r="C6" s="129"/>
      <c r="D6" s="129"/>
      <c r="E6" s="129"/>
      <c r="F6" s="129"/>
      <c r="G6" s="129"/>
      <c r="I6" s="55" t="str">
        <f>IF(D20="","",IF(C6="",I105,""))</f>
        <v/>
      </c>
    </row>
    <row r="7" spans="2:18" ht="15" customHeight="1" thickBot="1" x14ac:dyDescent="0.3">
      <c r="B7" s="62" t="s">
        <v>101</v>
      </c>
      <c r="C7" s="141"/>
      <c r="D7" s="141"/>
      <c r="E7" s="141"/>
      <c r="F7" s="59" t="s">
        <v>102</v>
      </c>
      <c r="G7" s="113"/>
    </row>
    <row r="8" spans="2:18" ht="11.25" customHeight="1" x14ac:dyDescent="0.25">
      <c r="B8" s="128" t="s">
        <v>103</v>
      </c>
      <c r="C8" s="128"/>
      <c r="D8" s="128"/>
      <c r="E8" s="128"/>
      <c r="F8" s="128"/>
      <c r="G8" s="128"/>
    </row>
    <row r="9" spans="2:18" ht="15" customHeight="1" thickBot="1" x14ac:dyDescent="0.3">
      <c r="B9" s="18" t="s">
        <v>98</v>
      </c>
      <c r="C9" s="131"/>
      <c r="D9" s="131"/>
      <c r="E9" s="131"/>
      <c r="F9" s="23" t="s">
        <v>104</v>
      </c>
      <c r="G9" s="110"/>
      <c r="K9" s="60"/>
      <c r="L9" s="21"/>
      <c r="M9" s="21"/>
    </row>
    <row r="10" spans="2:18" ht="11.25" customHeight="1" x14ac:dyDescent="0.25">
      <c r="B10" s="53" t="s">
        <v>105</v>
      </c>
      <c r="C10" s="53"/>
      <c r="D10" s="53" t="s">
        <v>4</v>
      </c>
      <c r="E10" s="53"/>
      <c r="F10" s="53"/>
      <c r="G10" s="53"/>
      <c r="K10" s="21"/>
    </row>
    <row r="11" spans="2:18" ht="11.25" customHeight="1" x14ac:dyDescent="0.25">
      <c r="B11" s="3" t="s">
        <v>100</v>
      </c>
      <c r="D11" s="3" t="s">
        <v>240</v>
      </c>
      <c r="F11" s="8" t="s">
        <v>99</v>
      </c>
      <c r="G11" s="1">
        <v>10017013</v>
      </c>
      <c r="K11" s="21"/>
    </row>
    <row r="12" spans="2:18" ht="10.8" thickBot="1" x14ac:dyDescent="0.3">
      <c r="B12" s="43" t="s">
        <v>102</v>
      </c>
      <c r="C12" s="43"/>
      <c r="D12" s="156" t="s">
        <v>242</v>
      </c>
      <c r="E12" s="43"/>
      <c r="F12" s="70" t="s">
        <v>101</v>
      </c>
      <c r="G12" s="155" t="s">
        <v>241</v>
      </c>
      <c r="L12" s="3"/>
      <c r="M12" s="3"/>
      <c r="N12" s="3"/>
    </row>
    <row r="13" spans="2:18" x14ac:dyDescent="0.25">
      <c r="B13" s="128" t="s">
        <v>106</v>
      </c>
      <c r="C13" s="128"/>
      <c r="D13" s="128"/>
      <c r="E13" s="128"/>
      <c r="F13" s="128"/>
      <c r="G13" s="128"/>
      <c r="K13" s="3"/>
    </row>
    <row r="14" spans="2:18" ht="15" customHeight="1" x14ac:dyDescent="0.25">
      <c r="B14" s="3" t="str">
        <f>IF(D14=I60,J54,I54)</f>
        <v>Kindlustusvõtja on veose</v>
      </c>
      <c r="D14" s="31"/>
      <c r="E14" s="23" t="str">
        <f>IF(D14=I57,I62,IF(D14=I59,I62,IF(D14=I60,I62,"")))</f>
        <v/>
      </c>
      <c r="F14" s="129"/>
      <c r="G14" s="129"/>
      <c r="I14" s="3"/>
      <c r="J14" s="55" t="str">
        <f>IF(D20="","",IF(D14="",I106,""))</f>
        <v/>
      </c>
      <c r="K14" s="3"/>
    </row>
    <row r="15" spans="2:18" ht="15" customHeight="1" x14ac:dyDescent="0.25">
      <c r="B15" s="3" t="s">
        <v>107</v>
      </c>
      <c r="D15" s="31"/>
      <c r="E15" s="8" t="s">
        <v>108</v>
      </c>
      <c r="F15" s="129"/>
      <c r="G15" s="129"/>
      <c r="I15" s="63" t="str">
        <f>IF(D15=I68,J68,"")</f>
        <v/>
      </c>
      <c r="J15" s="55" t="str">
        <f>IF(D20="","",IF(D15="",I107,""))</f>
        <v/>
      </c>
      <c r="K15" s="3"/>
    </row>
    <row r="16" spans="2:18" ht="23.1" customHeight="1" x14ac:dyDescent="0.25">
      <c r="B16" s="3" t="s">
        <v>109</v>
      </c>
      <c r="D16" s="32"/>
      <c r="E16" s="8" t="str">
        <f>IF(D16=0,"",I70)</f>
        <v/>
      </c>
      <c r="F16" s="144"/>
      <c r="G16" s="144"/>
      <c r="J16" s="55" t="str">
        <f>IF(D20="","",IF(D16="",I108,""))</f>
        <v/>
      </c>
    </row>
    <row r="17" spans="2:18" ht="15" customHeight="1" x14ac:dyDescent="0.25">
      <c r="B17" s="3" t="s">
        <v>110</v>
      </c>
      <c r="D17" s="129"/>
      <c r="E17" s="129"/>
      <c r="F17" s="129"/>
      <c r="G17" s="129"/>
      <c r="J17" s="64"/>
    </row>
    <row r="18" spans="2:18" ht="15" customHeight="1" x14ac:dyDescent="0.25">
      <c r="B18" s="3" t="s">
        <v>111</v>
      </c>
      <c r="D18" s="116"/>
      <c r="E18" s="116"/>
      <c r="F18" s="23" t="s">
        <v>112</v>
      </c>
      <c r="G18" s="117"/>
      <c r="J18" s="64"/>
    </row>
    <row r="19" spans="2:18" ht="15" customHeight="1" thickBot="1" x14ac:dyDescent="0.3">
      <c r="B19" s="3" t="s">
        <v>113</v>
      </c>
      <c r="D19" s="145"/>
      <c r="E19" s="145"/>
      <c r="F19" s="23" t="s">
        <v>114</v>
      </c>
      <c r="G19" s="110"/>
      <c r="I19" s="63" t="s">
        <v>93</v>
      </c>
      <c r="J19" s="64"/>
    </row>
    <row r="20" spans="2:18" ht="15" customHeight="1" x14ac:dyDescent="0.25">
      <c r="B20" s="133" t="s">
        <v>115</v>
      </c>
      <c r="C20" s="133"/>
      <c r="D20" s="91"/>
      <c r="E20" s="26"/>
      <c r="F20" s="27" t="str">
        <f>IF(D14=I57,"",IF(D15=I66,"",IF(D15=I67,"",I77)))</f>
        <v>Valuuta</v>
      </c>
      <c r="G20" s="112" t="s">
        <v>94</v>
      </c>
      <c r="I20" s="63" t="str">
        <f>IF(G20=J77,"",J78)</f>
        <v/>
      </c>
      <c r="J20" s="3"/>
      <c r="K20" s="3"/>
      <c r="L20" s="3"/>
      <c r="M20" s="3"/>
      <c r="N20" s="3"/>
    </row>
    <row r="21" spans="2:18" ht="15" customHeight="1" x14ac:dyDescent="0.25">
      <c r="B21" s="146" t="s">
        <v>116</v>
      </c>
      <c r="C21" s="146"/>
      <c r="D21" s="65"/>
      <c r="E21" s="18" t="str">
        <f>IF(D21=I73,J73,IF(D21=I75,J73,""))</f>
        <v/>
      </c>
      <c r="F21" s="8" t="str">
        <f>IF(G20=J77,"",I78)</f>
        <v/>
      </c>
      <c r="G21" s="118">
        <v>1</v>
      </c>
      <c r="I21" s="66">
        <f>IF(D21=I75,110%,IF(D21=I76,110%,100%))</f>
        <v>1</v>
      </c>
      <c r="J21" s="3"/>
    </row>
    <row r="22" spans="2:18" s="86" customFormat="1" ht="15" customHeight="1" x14ac:dyDescent="0.25">
      <c r="B22" s="146" t="str">
        <f>IF(D21=I74,J76,IF(D21=I76,J76,""))</f>
        <v/>
      </c>
      <c r="C22" s="146"/>
      <c r="D22" s="99"/>
      <c r="E22" s="100" t="str">
        <f>IF(D22=0,IF(D21=I74,I79,IF(D21=I76,I79,"")),"")</f>
        <v/>
      </c>
      <c r="F22" s="85"/>
      <c r="G22" s="85"/>
      <c r="I22" s="87"/>
      <c r="J22" s="87"/>
      <c r="K22" s="60"/>
      <c r="L22" s="60"/>
      <c r="M22" s="60"/>
      <c r="N22" s="60"/>
      <c r="O22" s="60"/>
      <c r="P22" s="60"/>
      <c r="Q22" s="60"/>
      <c r="R22" s="60"/>
    </row>
    <row r="23" spans="2:18" ht="15" customHeight="1" x14ac:dyDescent="0.25">
      <c r="B23" s="146" t="s">
        <v>117</v>
      </c>
      <c r="C23" s="146"/>
      <c r="D23" s="136"/>
      <c r="E23" s="136"/>
      <c r="F23" s="136"/>
      <c r="G23" s="136"/>
      <c r="I23" s="63" t="s">
        <v>118</v>
      </c>
      <c r="J23" s="21"/>
    </row>
    <row r="24" spans="2:18" ht="15" customHeight="1" thickBot="1" x14ac:dyDescent="0.3">
      <c r="B24" s="24" t="s">
        <v>119</v>
      </c>
      <c r="C24" s="24"/>
      <c r="D24" s="90" t="str">
        <f>IF(D20=0,"",IF(D21=0,D20,VLOOKUP(D21,$I$73:$K$76,3,FALSE)))</f>
        <v/>
      </c>
      <c r="E24" s="24" t="s">
        <v>120</v>
      </c>
      <c r="F24" s="24"/>
      <c r="G24" s="119" t="str">
        <f>IF(D20="","","("&amp;I21*100&amp;"% veose hinnast"&amp;IF(D22="",")",VLOOKUP(D21,I73:L76,4,FALSE)))</f>
        <v/>
      </c>
      <c r="I24" s="71"/>
    </row>
    <row r="25" spans="2:18" ht="15" customHeight="1" x14ac:dyDescent="0.25">
      <c r="B25" s="26" t="s">
        <v>121</v>
      </c>
      <c r="C25" s="115"/>
      <c r="D25" s="137"/>
      <c r="E25" s="137"/>
      <c r="F25" s="137"/>
      <c r="G25" s="137"/>
      <c r="I25" s="63" t="s">
        <v>122</v>
      </c>
      <c r="J25" s="3"/>
      <c r="K25" s="67"/>
      <c r="L25" s="3"/>
      <c r="M25" s="3"/>
    </row>
    <row r="26" spans="2:18" ht="15" customHeight="1" x14ac:dyDescent="0.25">
      <c r="B26" s="1" t="s">
        <v>123</v>
      </c>
      <c r="C26" s="109"/>
      <c r="D26" s="129"/>
      <c r="E26" s="129"/>
      <c r="F26" s="129"/>
      <c r="G26" s="129"/>
      <c r="I26" s="63" t="s">
        <v>221</v>
      </c>
      <c r="J26" s="35"/>
      <c r="K26" s="67"/>
      <c r="L26" s="3"/>
      <c r="M26" s="3"/>
    </row>
    <row r="27" spans="2:18" ht="15" customHeight="1" thickBot="1" x14ac:dyDescent="0.3">
      <c r="B27" s="138" t="str">
        <f>IF(D14=I57,"",IF(D15=I66,"",I81))</f>
        <v>Incoterms tarneklausel</v>
      </c>
      <c r="C27" s="138"/>
      <c r="D27" s="113"/>
      <c r="E27" s="25" t="str">
        <f>IF(D27=0,"",I62)</f>
        <v/>
      </c>
      <c r="F27" s="139"/>
      <c r="G27" s="139"/>
      <c r="I27" s="63" t="str">
        <f>IF(B27=I81,J81,"")</f>
        <v>Incoterms klauslid</v>
      </c>
      <c r="J27" s="68" t="str">
        <f>IF(D14=I55,VLOOKUP(D27,I83:J93,2,FALSE),IF(D14=I56,VLOOKUP(D27,I83:K93,3,FALSE),""))</f>
        <v/>
      </c>
    </row>
    <row r="28" spans="2:18" ht="15" customHeight="1" x14ac:dyDescent="0.25">
      <c r="B28" s="128" t="s">
        <v>124</v>
      </c>
      <c r="C28" s="128"/>
      <c r="D28" s="31"/>
      <c r="E28" s="23" t="s">
        <v>125</v>
      </c>
      <c r="F28" s="129"/>
      <c r="G28" s="129"/>
      <c r="I28" s="63" t="str">
        <f>IF(D28=I95,L95,IF(D28=I96,L95,""))</f>
        <v/>
      </c>
    </row>
    <row r="29" spans="2:18" ht="15" customHeight="1" thickBot="1" x14ac:dyDescent="0.3">
      <c r="B29" s="1" t="str">
        <f>IF(D28=I96,J96,IF(D28=I97,J97,IF(D28=I100,I62,"")))</f>
        <v/>
      </c>
      <c r="C29" s="109"/>
      <c r="D29" s="110"/>
      <c r="E29" s="8" t="s">
        <v>126</v>
      </c>
      <c r="F29" s="145"/>
      <c r="G29" s="145"/>
      <c r="I29" s="63" t="str">
        <f>IF(D28=I95,J95,"")</f>
        <v/>
      </c>
    </row>
    <row r="30" spans="2:18" ht="15" customHeight="1" thickBot="1" x14ac:dyDescent="0.3">
      <c r="B30" s="134" t="s">
        <v>127</v>
      </c>
      <c r="C30" s="134"/>
      <c r="D30" s="132"/>
      <c r="E30" s="132"/>
      <c r="F30" s="132"/>
      <c r="G30" s="132"/>
      <c r="I30" s="63" t="s">
        <v>214</v>
      </c>
      <c r="J30" s="40"/>
      <c r="K30" s="67"/>
      <c r="L30" s="3"/>
      <c r="M30" s="3"/>
    </row>
    <row r="31" spans="2:18" ht="15" customHeight="1" thickBot="1" x14ac:dyDescent="0.3">
      <c r="B31" s="1" t="s">
        <v>129</v>
      </c>
      <c r="C31" s="109"/>
      <c r="D31" s="92"/>
      <c r="E31" s="8" t="s">
        <v>130</v>
      </c>
      <c r="F31" s="131"/>
      <c r="G31" s="131"/>
      <c r="I31" s="63" t="str">
        <f>IF(D28=I96,K96,"")</f>
        <v/>
      </c>
    </row>
    <row r="32" spans="2:18" ht="27.9" customHeight="1" thickBot="1" x14ac:dyDescent="0.3">
      <c r="B32" s="135" t="s">
        <v>131</v>
      </c>
      <c r="C32" s="135"/>
      <c r="D32" s="132"/>
      <c r="E32" s="132"/>
      <c r="F32" s="132"/>
      <c r="G32" s="132"/>
      <c r="I32" s="126" t="str">
        <f>IF(D28=I97,J97,"")</f>
        <v/>
      </c>
    </row>
    <row r="33" spans="2:18" ht="15" customHeight="1" thickBot="1" x14ac:dyDescent="0.3">
      <c r="B33" s="1" t="s">
        <v>132</v>
      </c>
      <c r="C33" s="109"/>
      <c r="D33" s="131"/>
      <c r="E33" s="131"/>
      <c r="F33" s="131"/>
      <c r="G33" s="131"/>
      <c r="I33" s="63" t="str">
        <f>IF(D28=I97,K97,"")</f>
        <v/>
      </c>
    </row>
    <row r="34" spans="2:18" ht="15" customHeight="1" thickBot="1" x14ac:dyDescent="0.3">
      <c r="B34" s="114" t="s">
        <v>133</v>
      </c>
      <c r="C34" s="29"/>
      <c r="D34" s="132"/>
      <c r="E34" s="132"/>
      <c r="F34" s="132"/>
      <c r="G34" s="132"/>
      <c r="I34" s="19"/>
    </row>
    <row r="35" spans="2:18" s="1" customFormat="1" x14ac:dyDescent="0.25">
      <c r="B35" s="133" t="s">
        <v>134</v>
      </c>
      <c r="C35" s="133"/>
      <c r="D35" s="133"/>
      <c r="E35" s="133"/>
      <c r="F35" s="133"/>
      <c r="G35" s="133"/>
      <c r="I35" s="55" t="str">
        <f>IF(D31=0,"",IF(D32="",I109,""))</f>
        <v/>
      </c>
    </row>
    <row r="36" spans="2:18" s="37" customFormat="1" ht="9.6" x14ac:dyDescent="0.25">
      <c r="B36" s="130" t="s">
        <v>226</v>
      </c>
      <c r="C36" s="130"/>
      <c r="D36" s="130"/>
      <c r="E36" s="130"/>
      <c r="F36" s="130"/>
      <c r="G36" s="130"/>
      <c r="J36" s="41"/>
      <c r="K36" s="41"/>
      <c r="L36" s="41"/>
      <c r="M36" s="41"/>
      <c r="N36" s="41"/>
      <c r="O36" s="41"/>
      <c r="P36" s="41"/>
      <c r="Q36" s="41"/>
      <c r="R36" s="41"/>
    </row>
    <row r="37" spans="2:18" s="41" customFormat="1" ht="30" customHeight="1" x14ac:dyDescent="0.25">
      <c r="B37" s="130" t="s">
        <v>235</v>
      </c>
      <c r="C37" s="130"/>
      <c r="D37" s="130"/>
      <c r="E37" s="130"/>
      <c r="F37" s="130"/>
      <c r="G37" s="130"/>
    </row>
    <row r="38" spans="2:18" s="37" customFormat="1" ht="9.6" x14ac:dyDescent="0.25">
      <c r="B38" s="130" t="s">
        <v>135</v>
      </c>
      <c r="C38" s="130"/>
      <c r="D38" s="130"/>
      <c r="E38" s="130"/>
      <c r="F38" s="130"/>
      <c r="G38" s="130"/>
      <c r="I38" s="106"/>
      <c r="J38" s="41"/>
      <c r="K38" s="41"/>
      <c r="L38" s="41"/>
      <c r="M38" s="41"/>
      <c r="N38" s="41"/>
      <c r="O38" s="41"/>
      <c r="P38" s="41"/>
      <c r="Q38" s="41"/>
      <c r="R38" s="41"/>
    </row>
    <row r="39" spans="2:18" s="41" customFormat="1" x14ac:dyDescent="0.25">
      <c r="B39" s="130" t="s">
        <v>136</v>
      </c>
      <c r="C39" s="130"/>
      <c r="D39" s="130"/>
      <c r="E39" s="130"/>
      <c r="F39" s="130"/>
      <c r="G39" s="130"/>
      <c r="I39" s="55" t="str">
        <f>IF(D31=0,"",I110)</f>
        <v/>
      </c>
    </row>
    <row r="40" spans="2:18" s="37" customFormat="1" thickBot="1" x14ac:dyDescent="0.3">
      <c r="B40" s="120" t="s">
        <v>137</v>
      </c>
      <c r="C40" s="38"/>
      <c r="D40" s="38" t="s">
        <v>227</v>
      </c>
      <c r="E40" s="69"/>
      <c r="F40" s="38" t="s">
        <v>228</v>
      </c>
      <c r="G40" s="38"/>
      <c r="J40" s="41"/>
      <c r="K40" s="41"/>
      <c r="L40" s="41"/>
      <c r="M40" s="41"/>
      <c r="N40" s="41"/>
      <c r="O40" s="41"/>
      <c r="P40" s="41"/>
      <c r="Q40" s="41"/>
      <c r="R40" s="41"/>
    </row>
    <row r="41" spans="2:18" x14ac:dyDescent="0.25">
      <c r="B41" s="30" t="s">
        <v>97</v>
      </c>
      <c r="C41" s="30"/>
      <c r="D41" s="30"/>
      <c r="E41" s="30"/>
      <c r="G41" s="104"/>
      <c r="I41" s="55" t="str">
        <f>IF(C42=0,"",I111)</f>
        <v/>
      </c>
    </row>
    <row r="42" spans="2:18" ht="15" customHeight="1" x14ac:dyDescent="0.25">
      <c r="B42" s="3" t="s">
        <v>98</v>
      </c>
      <c r="C42" s="142"/>
      <c r="D42" s="142"/>
      <c r="G42" s="103" t="s">
        <v>139</v>
      </c>
    </row>
    <row r="43" spans="2:18" x14ac:dyDescent="0.25">
      <c r="B43" s="1" t="s">
        <v>138</v>
      </c>
      <c r="C43" s="143">
        <f ca="1">TODAY()</f>
        <v>45595</v>
      </c>
      <c r="D43" s="143"/>
      <c r="E43" s="124"/>
      <c r="G43" s="125" t="s">
        <v>140</v>
      </c>
      <c r="I43" s="63" t="s">
        <v>229</v>
      </c>
    </row>
    <row r="47" spans="2:18" x14ac:dyDescent="0.25">
      <c r="C47" s="21"/>
    </row>
    <row r="54" spans="2:13" hidden="1" x14ac:dyDescent="0.25">
      <c r="B54" s="18"/>
      <c r="C54" s="18"/>
      <c r="D54" s="18"/>
      <c r="E54" s="18"/>
      <c r="F54" s="18"/>
      <c r="G54" s="18"/>
      <c r="H54" s="72"/>
      <c r="I54" s="73" t="s">
        <v>141</v>
      </c>
      <c r="J54" s="73" t="s">
        <v>142</v>
      </c>
      <c r="K54" s="73"/>
      <c r="L54" s="73"/>
      <c r="M54" s="73"/>
    </row>
    <row r="55" spans="2:13" hidden="1" x14ac:dyDescent="0.25">
      <c r="H55" s="74"/>
      <c r="I55" s="73" t="s">
        <v>143</v>
      </c>
      <c r="J55" s="73"/>
      <c r="K55" s="73"/>
      <c r="L55" s="73"/>
      <c r="M55" s="73"/>
    </row>
    <row r="56" spans="2:13" hidden="1" x14ac:dyDescent="0.25">
      <c r="H56" s="74"/>
      <c r="I56" s="73" t="s">
        <v>144</v>
      </c>
      <c r="J56" s="73"/>
      <c r="K56" s="73"/>
      <c r="L56" s="73"/>
      <c r="M56" s="73"/>
    </row>
    <row r="57" spans="2:13" hidden="1" x14ac:dyDescent="0.25">
      <c r="H57" s="74"/>
      <c r="I57" s="73" t="s">
        <v>145</v>
      </c>
      <c r="J57" s="73"/>
      <c r="K57" s="73"/>
      <c r="L57" s="73"/>
      <c r="M57" s="73"/>
    </row>
    <row r="58" spans="2:13" hidden="1" x14ac:dyDescent="0.25">
      <c r="H58" s="74"/>
      <c r="I58" s="73" t="s">
        <v>146</v>
      </c>
      <c r="J58" s="73"/>
      <c r="K58" s="73"/>
      <c r="L58" s="73"/>
      <c r="M58" s="73"/>
    </row>
    <row r="59" spans="2:13" hidden="1" x14ac:dyDescent="0.25">
      <c r="H59" s="74"/>
      <c r="I59" s="73" t="s">
        <v>147</v>
      </c>
      <c r="J59" s="73"/>
      <c r="K59" s="73"/>
      <c r="L59" s="73"/>
      <c r="M59" s="73"/>
    </row>
    <row r="60" spans="2:13" hidden="1" x14ac:dyDescent="0.25">
      <c r="H60" s="74"/>
      <c r="I60" s="73" t="s">
        <v>148</v>
      </c>
      <c r="J60" s="73"/>
      <c r="K60" s="73"/>
      <c r="L60" s="73"/>
      <c r="M60" s="73"/>
    </row>
    <row r="61" spans="2:13" hidden="1" x14ac:dyDescent="0.25">
      <c r="H61" s="74"/>
      <c r="I61" s="73"/>
      <c r="J61" s="73"/>
      <c r="K61" s="73"/>
      <c r="L61" s="73"/>
      <c r="M61" s="73"/>
    </row>
    <row r="62" spans="2:13" hidden="1" x14ac:dyDescent="0.25">
      <c r="H62" s="74"/>
      <c r="I62" s="73" t="s">
        <v>149</v>
      </c>
      <c r="J62" s="73"/>
      <c r="K62" s="73"/>
      <c r="L62" s="73"/>
      <c r="M62" s="73"/>
    </row>
    <row r="63" spans="2:13" hidden="1" x14ac:dyDescent="0.25">
      <c r="H63" s="72"/>
      <c r="I63" s="73"/>
      <c r="J63" s="73"/>
      <c r="K63" s="73"/>
      <c r="L63" s="73"/>
      <c r="M63" s="73"/>
    </row>
    <row r="64" spans="2:13" hidden="1" x14ac:dyDescent="0.25">
      <c r="H64" s="74"/>
      <c r="I64" s="73" t="s">
        <v>150</v>
      </c>
      <c r="J64" s="73"/>
      <c r="K64" s="73"/>
      <c r="L64" s="73"/>
      <c r="M64" s="73"/>
    </row>
    <row r="65" spans="8:13" hidden="1" x14ac:dyDescent="0.25">
      <c r="H65" s="74"/>
      <c r="I65" s="73" t="s">
        <v>151</v>
      </c>
      <c r="J65" s="73"/>
      <c r="K65" s="73"/>
      <c r="L65" s="73"/>
      <c r="M65" s="73"/>
    </row>
    <row r="66" spans="8:13" hidden="1" x14ac:dyDescent="0.25">
      <c r="H66" s="72"/>
      <c r="I66" s="73" t="s">
        <v>152</v>
      </c>
      <c r="J66" s="73"/>
      <c r="K66" s="73"/>
      <c r="L66" s="73"/>
      <c r="M66" s="73"/>
    </row>
    <row r="67" spans="8:13" hidden="1" x14ac:dyDescent="0.25">
      <c r="H67" s="72"/>
      <c r="I67" s="73" t="s">
        <v>153</v>
      </c>
      <c r="J67" s="73"/>
      <c r="K67" s="73"/>
      <c r="L67" s="73"/>
      <c r="M67" s="73"/>
    </row>
    <row r="68" spans="8:13" hidden="1" x14ac:dyDescent="0.25">
      <c r="H68" s="72"/>
      <c r="I68" s="73" t="s">
        <v>154</v>
      </c>
      <c r="J68" s="73" t="s">
        <v>212</v>
      </c>
      <c r="K68" s="75" t="s">
        <v>1</v>
      </c>
      <c r="L68" s="73"/>
      <c r="M68" s="73"/>
    </row>
    <row r="69" spans="8:13" hidden="1" x14ac:dyDescent="0.25">
      <c r="H69" s="72"/>
      <c r="I69" s="73" t="s">
        <v>155</v>
      </c>
      <c r="J69" s="73"/>
      <c r="K69" s="73"/>
      <c r="L69" s="73"/>
      <c r="M69" s="73"/>
    </row>
    <row r="70" spans="8:13" hidden="1" x14ac:dyDescent="0.25">
      <c r="H70" s="72"/>
      <c r="I70" s="73" t="s">
        <v>156</v>
      </c>
      <c r="J70" s="73"/>
      <c r="K70" s="73"/>
      <c r="L70" s="73"/>
      <c r="M70" s="73"/>
    </row>
    <row r="71" spans="8:13" hidden="1" x14ac:dyDescent="0.25">
      <c r="H71" s="72"/>
      <c r="I71" s="73"/>
      <c r="J71" s="73"/>
      <c r="K71" s="73"/>
      <c r="L71" s="73"/>
      <c r="M71" s="73"/>
    </row>
    <row r="72" spans="8:13" hidden="1" x14ac:dyDescent="0.25">
      <c r="H72" s="72"/>
      <c r="I72" s="73">
        <v>200</v>
      </c>
      <c r="J72" s="73"/>
      <c r="K72" s="73"/>
      <c r="L72" s="73"/>
      <c r="M72" s="73"/>
    </row>
    <row r="73" spans="8:13" hidden="1" x14ac:dyDescent="0.25">
      <c r="H73" s="72"/>
      <c r="I73" s="73" t="s">
        <v>157</v>
      </c>
      <c r="J73" s="73" t="s">
        <v>158</v>
      </c>
      <c r="K73" s="76">
        <f>IF(G21=0,D20,D20/G21)</f>
        <v>0</v>
      </c>
      <c r="L73" s="73" t="s">
        <v>218</v>
      </c>
      <c r="M73" s="73"/>
    </row>
    <row r="74" spans="8:13" hidden="1" x14ac:dyDescent="0.25">
      <c r="H74" s="72"/>
      <c r="I74" s="73" t="s">
        <v>159</v>
      </c>
      <c r="J74" s="72"/>
      <c r="K74" s="76">
        <f>IF(G21=0,D20+D22,D20/G21+D22)</f>
        <v>0</v>
      </c>
      <c r="L74" s="98" t="s">
        <v>219</v>
      </c>
      <c r="M74" s="73"/>
    </row>
    <row r="75" spans="8:13" hidden="1" x14ac:dyDescent="0.25">
      <c r="H75" s="72"/>
      <c r="I75" s="73" t="s">
        <v>160</v>
      </c>
      <c r="J75" s="72"/>
      <c r="K75" s="76">
        <f>IF(G21=0,D20*I21,D20/G21*I21)</f>
        <v>0</v>
      </c>
      <c r="L75" s="73" t="s">
        <v>218</v>
      </c>
      <c r="M75" s="73"/>
    </row>
    <row r="76" spans="8:13" hidden="1" x14ac:dyDescent="0.25">
      <c r="H76" s="72"/>
      <c r="I76" s="73" t="s">
        <v>161</v>
      </c>
      <c r="J76" s="73" t="s">
        <v>162</v>
      </c>
      <c r="K76" s="76">
        <f>IF(G21=0,(D20+D22)*I21,(D20/G21+D22)*I21)</f>
        <v>0</v>
      </c>
      <c r="L76" s="98" t="s">
        <v>219</v>
      </c>
      <c r="M76" s="73"/>
    </row>
    <row r="77" spans="8:13" hidden="1" x14ac:dyDescent="0.25">
      <c r="H77" s="72"/>
      <c r="I77" s="73" t="s">
        <v>163</v>
      </c>
      <c r="J77" s="73" t="s">
        <v>94</v>
      </c>
      <c r="K77" s="72"/>
      <c r="L77" s="73"/>
      <c r="M77" s="73"/>
    </row>
    <row r="78" spans="8:13" hidden="1" x14ac:dyDescent="0.25">
      <c r="H78" s="72"/>
      <c r="I78" s="73" t="s">
        <v>164</v>
      </c>
      <c r="J78" s="73" t="s">
        <v>165</v>
      </c>
      <c r="K78" s="72"/>
      <c r="L78" s="73"/>
      <c r="M78" s="73"/>
    </row>
    <row r="79" spans="8:13" hidden="1" x14ac:dyDescent="0.25">
      <c r="H79" s="72"/>
      <c r="I79" s="98" t="s">
        <v>216</v>
      </c>
      <c r="J79" s="73"/>
      <c r="K79" s="72"/>
      <c r="L79" s="73"/>
      <c r="M79" s="73"/>
    </row>
    <row r="80" spans="8:13" hidden="1" x14ac:dyDescent="0.25">
      <c r="H80" s="72"/>
      <c r="I80" s="73"/>
      <c r="J80" s="77"/>
      <c r="K80" s="77"/>
      <c r="L80" s="77"/>
      <c r="M80" s="73"/>
    </row>
    <row r="81" spans="8:13" hidden="1" x14ac:dyDescent="0.25">
      <c r="H81" s="72"/>
      <c r="I81" s="73" t="s">
        <v>166</v>
      </c>
      <c r="J81" s="73" t="s">
        <v>222</v>
      </c>
      <c r="K81" s="77"/>
      <c r="L81" s="77"/>
      <c r="M81" s="73"/>
    </row>
    <row r="82" spans="8:13" hidden="1" x14ac:dyDescent="0.25">
      <c r="H82" s="72"/>
      <c r="I82" s="73"/>
      <c r="J82" s="73" t="str">
        <f>I55</f>
        <v>ostja</v>
      </c>
      <c r="K82" s="73" t="str">
        <f>I56</f>
        <v>müüja</v>
      </c>
      <c r="L82" s="77"/>
      <c r="M82" s="73"/>
    </row>
    <row r="83" spans="8:13" hidden="1" x14ac:dyDescent="0.25">
      <c r="H83" s="72"/>
      <c r="I83" s="73" t="s">
        <v>6</v>
      </c>
      <c r="J83" s="73"/>
      <c r="K83" s="73" t="s">
        <v>167</v>
      </c>
      <c r="L83" s="77"/>
      <c r="M83" s="73"/>
    </row>
    <row r="84" spans="8:13" hidden="1" x14ac:dyDescent="0.25">
      <c r="H84" s="72"/>
      <c r="I84" s="73" t="s">
        <v>7</v>
      </c>
      <c r="J84" s="73"/>
      <c r="K84" s="73" t="s">
        <v>167</v>
      </c>
      <c r="L84" s="77"/>
      <c r="M84" s="73"/>
    </row>
    <row r="85" spans="8:13" hidden="1" x14ac:dyDescent="0.25">
      <c r="H85" s="72"/>
      <c r="I85" s="73" t="s">
        <v>8</v>
      </c>
      <c r="J85" s="73"/>
      <c r="K85" s="73" t="s">
        <v>167</v>
      </c>
      <c r="L85" s="77"/>
      <c r="M85" s="73"/>
    </row>
    <row r="86" spans="8:13" hidden="1" x14ac:dyDescent="0.25">
      <c r="H86" s="72"/>
      <c r="I86" s="73" t="s">
        <v>9</v>
      </c>
      <c r="J86" s="73"/>
      <c r="K86" s="73" t="s">
        <v>167</v>
      </c>
      <c r="L86" s="77"/>
      <c r="M86" s="73"/>
    </row>
    <row r="87" spans="8:13" hidden="1" x14ac:dyDescent="0.25">
      <c r="H87" s="72"/>
      <c r="I87" s="73" t="s">
        <v>10</v>
      </c>
      <c r="J87" s="73"/>
      <c r="K87" s="73" t="s">
        <v>167</v>
      </c>
      <c r="L87" s="73"/>
      <c r="M87" s="73"/>
    </row>
    <row r="88" spans="8:13" hidden="1" x14ac:dyDescent="0.25">
      <c r="H88" s="72"/>
      <c r="I88" s="73" t="s">
        <v>11</v>
      </c>
      <c r="J88" s="73"/>
      <c r="K88" s="73" t="s">
        <v>167</v>
      </c>
      <c r="L88" s="77"/>
      <c r="M88" s="73"/>
    </row>
    <row r="89" spans="8:13" hidden="1" x14ac:dyDescent="0.25">
      <c r="H89" s="72"/>
      <c r="I89" s="73" t="s">
        <v>12</v>
      </c>
      <c r="J89" s="73" t="s">
        <v>168</v>
      </c>
      <c r="K89" s="73"/>
      <c r="L89" s="77"/>
      <c r="M89" s="73"/>
    </row>
    <row r="90" spans="8:13" hidden="1" x14ac:dyDescent="0.25">
      <c r="H90" s="72"/>
      <c r="I90" s="73" t="s">
        <v>13</v>
      </c>
      <c r="J90" s="73" t="s">
        <v>168</v>
      </c>
      <c r="K90" s="73"/>
      <c r="L90" s="77"/>
      <c r="M90" s="73"/>
    </row>
    <row r="91" spans="8:13" hidden="1" x14ac:dyDescent="0.25">
      <c r="H91" s="72"/>
      <c r="I91" s="73" t="s">
        <v>14</v>
      </c>
      <c r="J91" s="73" t="s">
        <v>169</v>
      </c>
      <c r="K91" s="73"/>
      <c r="L91" s="77"/>
      <c r="M91" s="73"/>
    </row>
    <row r="92" spans="8:13" hidden="1" x14ac:dyDescent="0.25">
      <c r="H92" s="72"/>
      <c r="I92" s="73" t="s">
        <v>15</v>
      </c>
      <c r="J92" s="73" t="s">
        <v>169</v>
      </c>
      <c r="K92" s="73"/>
      <c r="L92" s="73"/>
      <c r="M92" s="73"/>
    </row>
    <row r="93" spans="8:13" hidden="1" x14ac:dyDescent="0.25">
      <c r="H93" s="72"/>
      <c r="I93" s="73" t="s">
        <v>16</v>
      </c>
      <c r="J93" s="73" t="s">
        <v>169</v>
      </c>
      <c r="K93" s="73"/>
      <c r="L93" s="73"/>
      <c r="M93" s="73"/>
    </row>
    <row r="94" spans="8:13" hidden="1" x14ac:dyDescent="0.25">
      <c r="H94" s="72"/>
      <c r="I94" s="73"/>
      <c r="J94" s="77"/>
      <c r="K94" s="77"/>
      <c r="L94" s="77"/>
      <c r="M94" s="73"/>
    </row>
    <row r="95" spans="8:13" hidden="1" x14ac:dyDescent="0.25">
      <c r="H95" s="72"/>
      <c r="I95" s="73" t="s">
        <v>170</v>
      </c>
      <c r="J95" s="73" t="s">
        <v>171</v>
      </c>
      <c r="K95" s="78" t="s">
        <v>2</v>
      </c>
      <c r="L95" s="73" t="s">
        <v>172</v>
      </c>
      <c r="M95" s="73" t="s">
        <v>173</v>
      </c>
    </row>
    <row r="96" spans="8:13" hidden="1" x14ac:dyDescent="0.25">
      <c r="H96" s="72"/>
      <c r="I96" s="73" t="s">
        <v>174</v>
      </c>
      <c r="J96" s="73" t="s">
        <v>175</v>
      </c>
      <c r="K96" s="73" t="s">
        <v>176</v>
      </c>
      <c r="L96" s="73" t="s">
        <v>5</v>
      </c>
      <c r="M96" s="73"/>
    </row>
    <row r="97" spans="8:13" hidden="1" x14ac:dyDescent="0.25">
      <c r="H97" s="72"/>
      <c r="I97" s="73" t="s">
        <v>177</v>
      </c>
      <c r="J97" s="73" t="s">
        <v>178</v>
      </c>
      <c r="K97" s="73" t="s">
        <v>179</v>
      </c>
      <c r="L97" s="75" t="s">
        <v>180</v>
      </c>
      <c r="M97" s="73"/>
    </row>
    <row r="98" spans="8:13" hidden="1" x14ac:dyDescent="0.25">
      <c r="H98" s="72"/>
      <c r="I98" s="73" t="s">
        <v>181</v>
      </c>
      <c r="J98" s="73"/>
      <c r="K98" s="73"/>
      <c r="L98" s="73"/>
      <c r="M98" s="73"/>
    </row>
    <row r="99" spans="8:13" hidden="1" x14ac:dyDescent="0.25">
      <c r="H99" s="72"/>
      <c r="I99" s="73" t="s">
        <v>182</v>
      </c>
      <c r="J99" s="73"/>
      <c r="K99" s="73"/>
      <c r="L99" s="73"/>
      <c r="M99" s="73"/>
    </row>
    <row r="100" spans="8:13" hidden="1" x14ac:dyDescent="0.25">
      <c r="H100" s="72"/>
      <c r="I100" s="73" t="s">
        <v>183</v>
      </c>
      <c r="J100" s="73"/>
      <c r="K100" s="73"/>
      <c r="L100" s="73"/>
      <c r="M100" s="73"/>
    </row>
    <row r="101" spans="8:13" hidden="1" x14ac:dyDescent="0.25">
      <c r="H101" s="72"/>
      <c r="I101" s="72"/>
      <c r="J101" s="72"/>
      <c r="K101" s="73"/>
      <c r="L101" s="73"/>
      <c r="M101" s="73"/>
    </row>
    <row r="102" spans="8:13" hidden="1" x14ac:dyDescent="0.25">
      <c r="H102" s="72"/>
      <c r="I102" s="73" t="s">
        <v>128</v>
      </c>
      <c r="J102" s="75" t="s">
        <v>3</v>
      </c>
      <c r="K102" s="73"/>
      <c r="L102" s="73"/>
      <c r="M102" s="73"/>
    </row>
    <row r="103" spans="8:13" hidden="1" x14ac:dyDescent="0.25">
      <c r="H103" s="72"/>
      <c r="I103" s="72"/>
      <c r="J103" s="77"/>
      <c r="K103" s="77"/>
      <c r="L103" s="77"/>
      <c r="M103" s="73"/>
    </row>
    <row r="104" spans="8:13" hidden="1" x14ac:dyDescent="0.25">
      <c r="H104" s="72"/>
      <c r="I104" s="77" t="s">
        <v>184</v>
      </c>
      <c r="J104" s="77"/>
      <c r="K104" s="77"/>
      <c r="L104" s="77"/>
      <c r="M104" s="73"/>
    </row>
    <row r="105" spans="8:13" hidden="1" x14ac:dyDescent="0.25">
      <c r="H105" s="72"/>
      <c r="I105" s="77" t="s">
        <v>185</v>
      </c>
      <c r="J105" s="77"/>
      <c r="K105" s="77"/>
      <c r="L105" s="77"/>
      <c r="M105" s="73"/>
    </row>
    <row r="106" spans="8:13" hidden="1" x14ac:dyDescent="0.25">
      <c r="H106" s="72"/>
      <c r="I106" s="73" t="s">
        <v>186</v>
      </c>
      <c r="J106" s="77"/>
      <c r="K106" s="77"/>
      <c r="L106" s="77"/>
      <c r="M106" s="73"/>
    </row>
    <row r="107" spans="8:13" ht="12.75" hidden="1" customHeight="1" x14ac:dyDescent="0.25">
      <c r="H107" s="72"/>
      <c r="I107" s="73" t="s">
        <v>187</v>
      </c>
      <c r="J107" s="77"/>
      <c r="K107" s="77"/>
      <c r="L107" s="77"/>
      <c r="M107" s="73"/>
    </row>
    <row r="108" spans="8:13" hidden="1" x14ac:dyDescent="0.25">
      <c r="H108" s="72"/>
      <c r="I108" s="73" t="s">
        <v>188</v>
      </c>
      <c r="J108" s="77"/>
      <c r="K108" s="77"/>
      <c r="L108" s="77"/>
      <c r="M108" s="73"/>
    </row>
    <row r="109" spans="8:13" ht="11.25" hidden="1" customHeight="1" x14ac:dyDescent="0.25">
      <c r="I109" s="7" t="s">
        <v>230</v>
      </c>
      <c r="J109" s="9"/>
      <c r="K109" s="9"/>
      <c r="L109" s="9"/>
    </row>
    <row r="110" spans="8:13" ht="11.25" hidden="1" customHeight="1" x14ac:dyDescent="0.25">
      <c r="I110" s="7" t="s">
        <v>231</v>
      </c>
      <c r="J110" s="9"/>
      <c r="K110" s="9"/>
      <c r="L110" s="9"/>
    </row>
    <row r="111" spans="8:13" ht="11.25" hidden="1" customHeight="1" x14ac:dyDescent="0.25">
      <c r="I111" s="7" t="s">
        <v>232</v>
      </c>
      <c r="J111" s="3"/>
      <c r="K111" s="9"/>
      <c r="L111" s="9"/>
    </row>
    <row r="112" spans="8:13" hidden="1" x14ac:dyDescent="0.25">
      <c r="H112" s="72"/>
      <c r="I112" s="77"/>
      <c r="J112" s="77"/>
      <c r="K112" s="77"/>
      <c r="L112" s="77"/>
      <c r="M112" s="73"/>
    </row>
    <row r="113" spans="8:13" hidden="1" x14ac:dyDescent="0.25">
      <c r="H113" s="72">
        <v>1</v>
      </c>
      <c r="I113" s="73" t="s">
        <v>243</v>
      </c>
      <c r="J113" s="79">
        <v>1</v>
      </c>
      <c r="K113" s="72" t="e">
        <f>CONCATENATE("veoseliik",VLOOKUP(D16,I113:J119,2,FALSE))</f>
        <v>#N/A</v>
      </c>
      <c r="L113" s="72"/>
      <c r="M113" s="72"/>
    </row>
    <row r="114" spans="8:13" hidden="1" x14ac:dyDescent="0.25">
      <c r="H114" s="72">
        <v>2</v>
      </c>
      <c r="I114" s="73" t="s">
        <v>268</v>
      </c>
      <c r="J114" s="79">
        <v>2</v>
      </c>
      <c r="K114" s="72"/>
      <c r="L114" s="72"/>
      <c r="M114" s="72"/>
    </row>
    <row r="115" spans="8:13" hidden="1" x14ac:dyDescent="0.25">
      <c r="H115" s="72">
        <v>3</v>
      </c>
      <c r="I115" s="73" t="s">
        <v>273</v>
      </c>
      <c r="J115" s="79">
        <f t="shared" ref="J115" si="0">H115</f>
        <v>3</v>
      </c>
      <c r="K115" s="72"/>
      <c r="L115" s="72"/>
      <c r="M115" s="72"/>
    </row>
    <row r="116" spans="8:13" hidden="1" x14ac:dyDescent="0.25">
      <c r="H116" s="72">
        <v>4</v>
      </c>
      <c r="I116" s="73" t="s">
        <v>282</v>
      </c>
      <c r="J116" s="79">
        <v>4</v>
      </c>
      <c r="K116" s="72"/>
      <c r="L116" s="72"/>
      <c r="M116" s="72"/>
    </row>
    <row r="117" spans="8:13" hidden="1" x14ac:dyDescent="0.25">
      <c r="H117" s="72">
        <v>5</v>
      </c>
      <c r="I117" s="73" t="s">
        <v>294</v>
      </c>
      <c r="J117" s="79">
        <f t="shared" ref="J117:J119" si="1">H117</f>
        <v>5</v>
      </c>
      <c r="K117" s="72"/>
      <c r="L117" s="72"/>
      <c r="M117" s="72"/>
    </row>
    <row r="118" spans="8:13" hidden="1" x14ac:dyDescent="0.25">
      <c r="H118" s="72">
        <v>6</v>
      </c>
      <c r="I118" s="73" t="s">
        <v>301</v>
      </c>
      <c r="J118" s="79">
        <f t="shared" si="1"/>
        <v>6</v>
      </c>
      <c r="K118" s="72"/>
      <c r="L118" s="72"/>
      <c r="M118" s="72"/>
    </row>
    <row r="119" spans="8:13" hidden="1" x14ac:dyDescent="0.25">
      <c r="H119" s="72">
        <v>7</v>
      </c>
      <c r="I119" s="73" t="s">
        <v>308</v>
      </c>
      <c r="J119" s="79">
        <f t="shared" si="1"/>
        <v>7</v>
      </c>
      <c r="K119" s="72"/>
      <c r="L119" s="72"/>
      <c r="M119" s="72"/>
    </row>
    <row r="120" spans="8:13" hidden="1" x14ac:dyDescent="0.25">
      <c r="H120" s="72"/>
      <c r="I120" s="72"/>
      <c r="J120" s="72"/>
      <c r="K120" s="72"/>
      <c r="L120" s="72"/>
      <c r="M120" s="72"/>
    </row>
    <row r="121" spans="8:13" hidden="1" x14ac:dyDescent="0.25">
      <c r="H121" s="72">
        <v>1</v>
      </c>
      <c r="I121" s="72" t="s">
        <v>243</v>
      </c>
      <c r="J121" s="80"/>
      <c r="K121" s="73" t="s">
        <v>262</v>
      </c>
      <c r="L121" s="80"/>
      <c r="M121" s="72"/>
    </row>
    <row r="122" spans="8:13" hidden="1" x14ac:dyDescent="0.25">
      <c r="H122" s="72"/>
      <c r="I122" s="72"/>
      <c r="J122" s="72"/>
      <c r="K122" s="73" t="s">
        <v>263</v>
      </c>
      <c r="L122" s="80"/>
      <c r="M122" s="72"/>
    </row>
    <row r="123" spans="8:13" hidden="1" x14ac:dyDescent="0.25">
      <c r="H123" s="72"/>
      <c r="I123" s="72"/>
      <c r="J123" s="72"/>
      <c r="K123" s="73" t="s">
        <v>264</v>
      </c>
      <c r="L123" s="80"/>
      <c r="M123" s="72"/>
    </row>
    <row r="124" spans="8:13" hidden="1" x14ac:dyDescent="0.25">
      <c r="H124" s="72"/>
      <c r="I124" s="72"/>
      <c r="J124" s="72"/>
      <c r="K124" s="73" t="s">
        <v>265</v>
      </c>
      <c r="L124" s="80"/>
      <c r="M124" s="72"/>
    </row>
    <row r="125" spans="8:13" hidden="1" x14ac:dyDescent="0.25">
      <c r="H125" s="72"/>
      <c r="I125" s="72"/>
      <c r="J125" s="72"/>
      <c r="K125" s="73" t="s">
        <v>266</v>
      </c>
      <c r="L125" s="80"/>
      <c r="M125" s="72"/>
    </row>
    <row r="126" spans="8:13" hidden="1" x14ac:dyDescent="0.25">
      <c r="H126" s="72"/>
      <c r="I126" s="72"/>
      <c r="J126" s="72"/>
      <c r="K126" s="73" t="s">
        <v>267</v>
      </c>
      <c r="L126" s="80"/>
      <c r="M126" s="72"/>
    </row>
    <row r="127" spans="8:13" hidden="1" x14ac:dyDescent="0.25">
      <c r="H127" s="72"/>
      <c r="I127" s="72"/>
      <c r="J127" s="72"/>
      <c r="K127" s="73" t="s">
        <v>244</v>
      </c>
      <c r="L127" s="80"/>
      <c r="M127" s="72"/>
    </row>
    <row r="128" spans="8:13" hidden="1" x14ac:dyDescent="0.25">
      <c r="H128" s="72"/>
      <c r="I128" s="72"/>
      <c r="J128" s="72"/>
      <c r="K128" s="73" t="s">
        <v>245</v>
      </c>
      <c r="L128" s="80"/>
      <c r="M128" s="72"/>
    </row>
    <row r="129" spans="8:13" hidden="1" x14ac:dyDescent="0.25">
      <c r="H129" s="72"/>
      <c r="I129" s="72"/>
      <c r="J129" s="72"/>
      <c r="K129" s="73" t="s">
        <v>246</v>
      </c>
      <c r="L129" s="80"/>
      <c r="M129" s="72"/>
    </row>
    <row r="130" spans="8:13" hidden="1" x14ac:dyDescent="0.25">
      <c r="H130" s="72"/>
      <c r="I130" s="72"/>
      <c r="J130" s="72"/>
      <c r="K130" s="73" t="s">
        <v>247</v>
      </c>
      <c r="L130" s="80"/>
      <c r="M130" s="72"/>
    </row>
    <row r="131" spans="8:13" hidden="1" x14ac:dyDescent="0.25">
      <c r="H131" s="72"/>
      <c r="I131" s="72"/>
      <c r="J131" s="72"/>
      <c r="K131" s="73" t="s">
        <v>248</v>
      </c>
      <c r="L131" s="80"/>
      <c r="M131" s="72"/>
    </row>
    <row r="132" spans="8:13" hidden="1" x14ac:dyDescent="0.25">
      <c r="H132" s="72"/>
      <c r="I132" s="72"/>
      <c r="J132" s="72"/>
      <c r="K132" s="73" t="s">
        <v>249</v>
      </c>
      <c r="L132" s="80"/>
      <c r="M132" s="72"/>
    </row>
    <row r="133" spans="8:13" hidden="1" x14ac:dyDescent="0.25">
      <c r="H133" s="72"/>
      <c r="I133" s="72"/>
      <c r="J133" s="72"/>
      <c r="K133" s="73" t="s">
        <v>250</v>
      </c>
      <c r="L133" s="80"/>
      <c r="M133" s="72"/>
    </row>
    <row r="134" spans="8:13" hidden="1" x14ac:dyDescent="0.25">
      <c r="H134" s="72"/>
      <c r="I134" s="72"/>
      <c r="J134" s="72"/>
      <c r="K134" s="73" t="s">
        <v>251</v>
      </c>
      <c r="L134" s="80"/>
      <c r="M134" s="72"/>
    </row>
    <row r="135" spans="8:13" hidden="1" x14ac:dyDescent="0.25">
      <c r="H135" s="72"/>
      <c r="I135" s="72"/>
      <c r="J135" s="72"/>
      <c r="K135" s="73" t="s">
        <v>252</v>
      </c>
      <c r="L135" s="80"/>
      <c r="M135" s="72"/>
    </row>
    <row r="136" spans="8:13" hidden="1" x14ac:dyDescent="0.25">
      <c r="H136" s="72"/>
      <c r="I136" s="72"/>
      <c r="J136" s="72"/>
      <c r="K136" s="73" t="s">
        <v>253</v>
      </c>
      <c r="L136" s="80"/>
      <c r="M136" s="72"/>
    </row>
    <row r="137" spans="8:13" hidden="1" x14ac:dyDescent="0.25">
      <c r="H137" s="72"/>
      <c r="I137" s="72"/>
      <c r="J137" s="72"/>
      <c r="K137" s="73" t="s">
        <v>254</v>
      </c>
      <c r="L137" s="80"/>
      <c r="M137" s="72"/>
    </row>
    <row r="138" spans="8:13" hidden="1" x14ac:dyDescent="0.25">
      <c r="H138" s="72"/>
      <c r="I138" s="72"/>
      <c r="J138" s="72"/>
      <c r="K138" s="73" t="s">
        <v>255</v>
      </c>
      <c r="L138" s="80"/>
      <c r="M138" s="72"/>
    </row>
    <row r="139" spans="8:13" hidden="1" x14ac:dyDescent="0.25">
      <c r="H139" s="72"/>
      <c r="I139" s="72"/>
      <c r="J139" s="72"/>
      <c r="K139" s="73" t="s">
        <v>256</v>
      </c>
      <c r="L139" s="80"/>
      <c r="M139" s="72"/>
    </row>
    <row r="140" spans="8:13" hidden="1" x14ac:dyDescent="0.25">
      <c r="H140" s="72"/>
      <c r="I140" s="72"/>
      <c r="J140" s="72"/>
      <c r="K140" s="73" t="s">
        <v>257</v>
      </c>
      <c r="L140" s="80"/>
      <c r="M140" s="72"/>
    </row>
    <row r="141" spans="8:13" hidden="1" x14ac:dyDescent="0.25">
      <c r="H141" s="72"/>
      <c r="I141" s="72"/>
      <c r="J141" s="72"/>
      <c r="K141" s="73"/>
      <c r="L141" s="80"/>
      <c r="M141" s="72"/>
    </row>
    <row r="142" spans="8:13" hidden="1" x14ac:dyDescent="0.25">
      <c r="H142" s="72">
        <v>2</v>
      </c>
      <c r="I142" s="72" t="s">
        <v>268</v>
      </c>
      <c r="J142" s="80"/>
      <c r="K142" s="73" t="s">
        <v>258</v>
      </c>
      <c r="L142" s="80"/>
      <c r="M142" s="72"/>
    </row>
    <row r="143" spans="8:13" hidden="1" x14ac:dyDescent="0.25">
      <c r="H143" s="72"/>
      <c r="I143" s="72"/>
      <c r="J143" s="72"/>
      <c r="K143" s="73" t="s">
        <v>259</v>
      </c>
      <c r="L143" s="80"/>
      <c r="M143" s="72"/>
    </row>
    <row r="144" spans="8:13" hidden="1" x14ac:dyDescent="0.25">
      <c r="H144" s="72"/>
      <c r="I144" s="72"/>
      <c r="J144" s="72"/>
      <c r="K144" s="73" t="s">
        <v>260</v>
      </c>
      <c r="L144" s="80"/>
      <c r="M144" s="72"/>
    </row>
    <row r="145" spans="8:13" hidden="1" x14ac:dyDescent="0.25">
      <c r="H145" s="72"/>
      <c r="I145" s="72"/>
      <c r="J145" s="72"/>
      <c r="K145" s="73" t="s">
        <v>261</v>
      </c>
      <c r="L145" s="80"/>
      <c r="M145" s="72"/>
    </row>
    <row r="146" spans="8:13" hidden="1" x14ac:dyDescent="0.25">
      <c r="H146" s="72"/>
      <c r="I146" s="72"/>
      <c r="J146" s="72"/>
      <c r="K146" s="73" t="s">
        <v>269</v>
      </c>
      <c r="L146" s="80"/>
      <c r="M146" s="72"/>
    </row>
    <row r="147" spans="8:13" hidden="1" x14ac:dyDescent="0.25">
      <c r="H147" s="72"/>
      <c r="I147" s="72"/>
      <c r="J147" s="72"/>
      <c r="K147" s="73" t="s">
        <v>270</v>
      </c>
      <c r="L147" s="80"/>
      <c r="M147" s="72"/>
    </row>
    <row r="148" spans="8:13" hidden="1" x14ac:dyDescent="0.25">
      <c r="H148" s="72"/>
      <c r="I148" s="72"/>
      <c r="J148" s="72"/>
      <c r="K148" s="73" t="s">
        <v>271</v>
      </c>
      <c r="L148" s="80"/>
      <c r="M148" s="72"/>
    </row>
    <row r="149" spans="8:13" hidden="1" x14ac:dyDescent="0.25">
      <c r="H149" s="72"/>
      <c r="I149" s="72"/>
      <c r="J149" s="72"/>
      <c r="K149" s="73" t="s">
        <v>272</v>
      </c>
      <c r="L149" s="80"/>
      <c r="M149" s="72"/>
    </row>
    <row r="150" spans="8:13" hidden="1" x14ac:dyDescent="0.25">
      <c r="H150" s="72"/>
      <c r="I150" s="72"/>
      <c r="J150" s="72"/>
      <c r="K150" s="73"/>
      <c r="L150" s="80"/>
      <c r="M150" s="72"/>
    </row>
    <row r="151" spans="8:13" hidden="1" x14ac:dyDescent="0.25">
      <c r="H151" s="72">
        <v>3</v>
      </c>
      <c r="I151" s="72" t="s">
        <v>273</v>
      </c>
      <c r="J151" s="80"/>
      <c r="K151" s="73" t="s">
        <v>274</v>
      </c>
      <c r="L151" s="80"/>
      <c r="M151" s="72"/>
    </row>
    <row r="152" spans="8:13" hidden="1" x14ac:dyDescent="0.25">
      <c r="H152" s="72"/>
      <c r="I152" s="72"/>
      <c r="J152" s="72"/>
      <c r="K152" s="73" t="s">
        <v>275</v>
      </c>
      <c r="L152" s="80"/>
      <c r="M152" s="72"/>
    </row>
    <row r="153" spans="8:13" hidden="1" x14ac:dyDescent="0.25">
      <c r="H153" s="72"/>
      <c r="I153" s="72"/>
      <c r="J153" s="72"/>
      <c r="K153" s="73" t="s">
        <v>276</v>
      </c>
      <c r="L153" s="80"/>
      <c r="M153" s="72"/>
    </row>
    <row r="154" spans="8:13" hidden="1" x14ac:dyDescent="0.25">
      <c r="H154" s="72"/>
      <c r="I154" s="72"/>
      <c r="J154" s="72"/>
      <c r="K154" s="73" t="s">
        <v>277</v>
      </c>
      <c r="L154" s="80"/>
      <c r="M154" s="72"/>
    </row>
    <row r="155" spans="8:13" hidden="1" x14ac:dyDescent="0.25">
      <c r="H155" s="72"/>
      <c r="I155" s="72"/>
      <c r="J155" s="72"/>
      <c r="K155" s="73" t="s">
        <v>278</v>
      </c>
      <c r="L155" s="80"/>
      <c r="M155" s="72"/>
    </row>
    <row r="156" spans="8:13" hidden="1" x14ac:dyDescent="0.25">
      <c r="H156" s="72"/>
      <c r="I156" s="72"/>
      <c r="J156" s="72"/>
      <c r="K156" s="73" t="s">
        <v>279</v>
      </c>
      <c r="L156" s="80"/>
      <c r="M156" s="72"/>
    </row>
    <row r="157" spans="8:13" hidden="1" x14ac:dyDescent="0.25">
      <c r="H157" s="72"/>
      <c r="I157" s="72"/>
      <c r="J157" s="72"/>
      <c r="K157" s="73" t="s">
        <v>280</v>
      </c>
      <c r="L157" s="80"/>
      <c r="M157" s="72"/>
    </row>
    <row r="158" spans="8:13" hidden="1" x14ac:dyDescent="0.25">
      <c r="H158" s="72"/>
      <c r="I158" s="72"/>
      <c r="J158" s="72"/>
      <c r="K158" s="73" t="s">
        <v>281</v>
      </c>
      <c r="L158" s="80"/>
      <c r="M158" s="72"/>
    </row>
    <row r="159" spans="8:13" hidden="1" x14ac:dyDescent="0.25">
      <c r="H159" s="72"/>
      <c r="I159" s="72"/>
      <c r="J159" s="72"/>
      <c r="K159" s="73"/>
      <c r="L159" s="80"/>
      <c r="M159" s="72"/>
    </row>
    <row r="160" spans="8:13" hidden="1" x14ac:dyDescent="0.25">
      <c r="H160" s="72">
        <v>4</v>
      </c>
      <c r="I160" s="72" t="s">
        <v>282</v>
      </c>
      <c r="J160" s="80"/>
      <c r="K160" s="73" t="s">
        <v>283</v>
      </c>
      <c r="L160" s="80"/>
      <c r="M160" s="72"/>
    </row>
    <row r="161" spans="8:13" hidden="1" x14ac:dyDescent="0.25">
      <c r="H161" s="72"/>
      <c r="I161" s="72"/>
      <c r="J161" s="72"/>
      <c r="K161" s="73" t="s">
        <v>284</v>
      </c>
      <c r="L161" s="80"/>
      <c r="M161" s="72"/>
    </row>
    <row r="162" spans="8:13" hidden="1" x14ac:dyDescent="0.25">
      <c r="H162" s="72"/>
      <c r="I162" s="72"/>
      <c r="J162" s="72"/>
      <c r="K162" s="73" t="s">
        <v>285</v>
      </c>
      <c r="L162" s="80"/>
      <c r="M162" s="72"/>
    </row>
    <row r="163" spans="8:13" hidden="1" x14ac:dyDescent="0.25">
      <c r="H163" s="72"/>
      <c r="I163" s="72"/>
      <c r="J163" s="72"/>
      <c r="K163" s="73" t="s">
        <v>286</v>
      </c>
      <c r="L163" s="80"/>
      <c r="M163" s="72"/>
    </row>
    <row r="164" spans="8:13" hidden="1" x14ac:dyDescent="0.25">
      <c r="H164" s="72"/>
      <c r="I164" s="72"/>
      <c r="J164" s="72"/>
      <c r="K164" s="73" t="s">
        <v>287</v>
      </c>
      <c r="L164" s="80"/>
      <c r="M164" s="72"/>
    </row>
    <row r="165" spans="8:13" hidden="1" x14ac:dyDescent="0.25">
      <c r="H165" s="72"/>
      <c r="I165" s="72"/>
      <c r="J165" s="72"/>
      <c r="K165" s="73" t="s">
        <v>288</v>
      </c>
      <c r="L165" s="80"/>
      <c r="M165" s="72"/>
    </row>
    <row r="166" spans="8:13" hidden="1" x14ac:dyDescent="0.25">
      <c r="H166" s="72"/>
      <c r="I166" s="72"/>
      <c r="J166" s="72"/>
      <c r="K166" s="73" t="s">
        <v>289</v>
      </c>
      <c r="L166" s="80"/>
      <c r="M166" s="72"/>
    </row>
    <row r="167" spans="8:13" hidden="1" x14ac:dyDescent="0.25">
      <c r="H167" s="72"/>
      <c r="I167" s="72"/>
      <c r="J167" s="72"/>
      <c r="K167" s="73" t="s">
        <v>290</v>
      </c>
      <c r="L167" s="80"/>
      <c r="M167" s="72"/>
    </row>
    <row r="168" spans="8:13" hidden="1" x14ac:dyDescent="0.25">
      <c r="H168" s="72"/>
      <c r="I168" s="72"/>
      <c r="J168" s="72"/>
      <c r="K168" s="73" t="s">
        <v>291</v>
      </c>
      <c r="L168" s="80"/>
      <c r="M168" s="72"/>
    </row>
    <row r="169" spans="8:13" hidden="1" x14ac:dyDescent="0.25">
      <c r="H169" s="72"/>
      <c r="I169" s="72"/>
      <c r="J169" s="72"/>
      <c r="K169" s="73" t="s">
        <v>292</v>
      </c>
      <c r="L169" s="80"/>
      <c r="M169" s="72"/>
    </row>
    <row r="170" spans="8:13" hidden="1" x14ac:dyDescent="0.25">
      <c r="H170" s="72"/>
      <c r="I170" s="72"/>
      <c r="J170" s="72"/>
      <c r="K170" s="73" t="s">
        <v>293</v>
      </c>
      <c r="L170" s="80"/>
      <c r="M170" s="72"/>
    </row>
    <row r="171" spans="8:13" hidden="1" x14ac:dyDescent="0.25">
      <c r="H171" s="72"/>
      <c r="I171" s="72"/>
      <c r="J171" s="72"/>
      <c r="K171" s="73"/>
      <c r="L171" s="80"/>
      <c r="M171" s="72"/>
    </row>
    <row r="172" spans="8:13" hidden="1" x14ac:dyDescent="0.25">
      <c r="H172" s="72">
        <v>5</v>
      </c>
      <c r="I172" s="72" t="s">
        <v>294</v>
      </c>
      <c r="J172" s="80"/>
      <c r="K172" s="73" t="s">
        <v>295</v>
      </c>
      <c r="L172" s="80"/>
      <c r="M172" s="72"/>
    </row>
    <row r="173" spans="8:13" hidden="1" x14ac:dyDescent="0.25">
      <c r="H173" s="72"/>
      <c r="I173" s="72"/>
      <c r="J173" s="72"/>
      <c r="K173" s="73" t="s">
        <v>296</v>
      </c>
      <c r="L173" s="80"/>
      <c r="M173" s="72"/>
    </row>
    <row r="174" spans="8:13" hidden="1" x14ac:dyDescent="0.25">
      <c r="H174" s="72"/>
      <c r="I174" s="72"/>
      <c r="J174" s="72"/>
      <c r="K174" s="73" t="s">
        <v>297</v>
      </c>
      <c r="L174" s="80"/>
      <c r="M174" s="72"/>
    </row>
    <row r="175" spans="8:13" hidden="1" x14ac:dyDescent="0.25">
      <c r="H175" s="72"/>
      <c r="I175" s="72"/>
      <c r="J175" s="72"/>
      <c r="K175" s="73" t="s">
        <v>298</v>
      </c>
      <c r="L175" s="80"/>
      <c r="M175" s="72"/>
    </row>
    <row r="176" spans="8:13" hidden="1" x14ac:dyDescent="0.25">
      <c r="H176" s="72"/>
      <c r="I176" s="72"/>
      <c r="J176" s="72"/>
      <c r="K176" s="73" t="s">
        <v>299</v>
      </c>
      <c r="L176" s="80"/>
      <c r="M176" s="72"/>
    </row>
    <row r="177" spans="8:13" hidden="1" x14ac:dyDescent="0.25">
      <c r="H177" s="72"/>
      <c r="I177" s="72"/>
      <c r="J177" s="72"/>
      <c r="K177" s="73" t="s">
        <v>300</v>
      </c>
      <c r="L177" s="80"/>
      <c r="M177" s="72"/>
    </row>
    <row r="178" spans="8:13" hidden="1" x14ac:dyDescent="0.25">
      <c r="H178" s="72"/>
      <c r="I178" s="72"/>
      <c r="J178" s="72"/>
      <c r="K178" s="73"/>
      <c r="L178" s="80"/>
      <c r="M178" s="72"/>
    </row>
    <row r="179" spans="8:13" hidden="1" x14ac:dyDescent="0.25">
      <c r="H179" s="72">
        <v>6</v>
      </c>
      <c r="I179" s="72" t="s">
        <v>301</v>
      </c>
      <c r="J179" s="80"/>
      <c r="K179" s="73" t="s">
        <v>302</v>
      </c>
      <c r="L179" s="80"/>
      <c r="M179" s="72"/>
    </row>
    <row r="180" spans="8:13" hidden="1" x14ac:dyDescent="0.25">
      <c r="H180" s="72"/>
      <c r="I180" s="72"/>
      <c r="J180" s="72"/>
      <c r="K180" s="73" t="s">
        <v>303</v>
      </c>
      <c r="L180" s="80"/>
      <c r="M180" s="72"/>
    </row>
    <row r="181" spans="8:13" hidden="1" x14ac:dyDescent="0.25">
      <c r="H181" s="72"/>
      <c r="I181" s="72"/>
      <c r="J181" s="72"/>
      <c r="K181" s="73" t="s">
        <v>304</v>
      </c>
      <c r="L181" s="80"/>
      <c r="M181" s="72"/>
    </row>
    <row r="182" spans="8:13" hidden="1" x14ac:dyDescent="0.25">
      <c r="H182" s="72"/>
      <c r="I182" s="72"/>
      <c r="J182" s="72"/>
      <c r="K182" s="73" t="s">
        <v>305</v>
      </c>
      <c r="L182" s="80"/>
      <c r="M182" s="72"/>
    </row>
    <row r="183" spans="8:13" hidden="1" x14ac:dyDescent="0.25">
      <c r="H183" s="72"/>
      <c r="I183" s="72"/>
      <c r="J183" s="72"/>
      <c r="K183" s="73" t="s">
        <v>306</v>
      </c>
      <c r="L183" s="80"/>
      <c r="M183" s="72"/>
    </row>
    <row r="184" spans="8:13" hidden="1" x14ac:dyDescent="0.25">
      <c r="H184" s="72"/>
      <c r="I184" s="72"/>
      <c r="J184" s="72"/>
      <c r="K184" s="73" t="s">
        <v>307</v>
      </c>
      <c r="L184" s="80"/>
      <c r="M184" s="72"/>
    </row>
    <row r="185" spans="8:13" hidden="1" x14ac:dyDescent="0.25">
      <c r="H185" s="72"/>
      <c r="I185" s="72"/>
      <c r="J185" s="72"/>
      <c r="K185" s="73"/>
      <c r="L185" s="80"/>
      <c r="M185" s="72"/>
    </row>
    <row r="186" spans="8:13" hidden="1" x14ac:dyDescent="0.25">
      <c r="H186" s="72">
        <v>7</v>
      </c>
      <c r="I186" s="72" t="s">
        <v>308</v>
      </c>
      <c r="J186" s="80"/>
      <c r="K186" s="73" t="s">
        <v>309</v>
      </c>
      <c r="L186" s="80"/>
      <c r="M186" s="72"/>
    </row>
    <row r="187" spans="8:13" hidden="1" x14ac:dyDescent="0.25">
      <c r="H187" s="72"/>
      <c r="I187" s="72"/>
      <c r="J187" s="72"/>
      <c r="K187" s="73" t="s">
        <v>310</v>
      </c>
      <c r="L187" s="80"/>
      <c r="M187" s="72"/>
    </row>
    <row r="188" spans="8:13" hidden="1" x14ac:dyDescent="0.25">
      <c r="H188" s="72"/>
      <c r="I188" s="72"/>
      <c r="J188" s="72"/>
      <c r="K188" s="73" t="s">
        <v>311</v>
      </c>
      <c r="L188" s="80"/>
      <c r="M188" s="72"/>
    </row>
    <row r="189" spans="8:13" hidden="1" x14ac:dyDescent="0.25">
      <c r="H189" s="72"/>
      <c r="I189" s="72"/>
      <c r="J189" s="72"/>
      <c r="K189" s="73" t="s">
        <v>312</v>
      </c>
      <c r="L189" s="80"/>
      <c r="M189" s="72"/>
    </row>
    <row r="190" spans="8:13" hidden="1" x14ac:dyDescent="0.25">
      <c r="H190" s="72"/>
      <c r="I190" s="72"/>
      <c r="J190" s="72"/>
      <c r="K190" s="73" t="s">
        <v>313</v>
      </c>
      <c r="L190" s="80"/>
      <c r="M190" s="72"/>
    </row>
    <row r="191" spans="8:13" hidden="1" x14ac:dyDescent="0.25">
      <c r="H191" s="72"/>
      <c r="I191" s="72"/>
      <c r="J191" s="72"/>
      <c r="K191" s="73" t="s">
        <v>314</v>
      </c>
      <c r="L191" s="80"/>
      <c r="M191" s="72"/>
    </row>
    <row r="192" spans="8:13" hidden="1" x14ac:dyDescent="0.25">
      <c r="H192" s="72"/>
      <c r="I192" s="72"/>
      <c r="J192" s="72"/>
      <c r="K192" s="73" t="s">
        <v>315</v>
      </c>
      <c r="L192" s="80"/>
      <c r="M192" s="72"/>
    </row>
    <row r="193" spans="8:13" hidden="1" x14ac:dyDescent="0.25">
      <c r="H193" s="72"/>
      <c r="I193" s="72"/>
      <c r="J193" s="72"/>
      <c r="K193" s="73" t="s">
        <v>316</v>
      </c>
      <c r="L193" s="80"/>
      <c r="M193" s="72"/>
    </row>
    <row r="194" spans="8:13" hidden="1" x14ac:dyDescent="0.25">
      <c r="H194" s="72"/>
      <c r="I194" s="72"/>
      <c r="J194" s="72"/>
      <c r="K194" s="73" t="s">
        <v>317</v>
      </c>
      <c r="L194" s="80"/>
      <c r="M194" s="72"/>
    </row>
    <row r="195" spans="8:13" hidden="1" x14ac:dyDescent="0.25">
      <c r="H195" s="72"/>
      <c r="I195" s="72"/>
      <c r="J195" s="72"/>
      <c r="K195" s="73" t="s">
        <v>318</v>
      </c>
      <c r="L195" s="80"/>
      <c r="M195" s="72"/>
    </row>
    <row r="196" spans="8:13" hidden="1" x14ac:dyDescent="0.25">
      <c r="H196" s="72"/>
      <c r="I196" s="72"/>
      <c r="J196" s="72"/>
      <c r="K196" s="73" t="s">
        <v>319</v>
      </c>
      <c r="L196" s="80"/>
      <c r="M196" s="72"/>
    </row>
    <row r="197" spans="8:13" hidden="1" x14ac:dyDescent="0.25">
      <c r="H197" s="72"/>
      <c r="I197" s="72"/>
      <c r="J197" s="72"/>
      <c r="K197" s="73" t="s">
        <v>320</v>
      </c>
      <c r="L197" s="80"/>
      <c r="M197" s="72"/>
    </row>
    <row r="198" spans="8:13" hidden="1" x14ac:dyDescent="0.25">
      <c r="H198" s="72"/>
      <c r="I198" s="72"/>
      <c r="J198" s="72"/>
      <c r="K198" s="73" t="s">
        <v>321</v>
      </c>
      <c r="L198" s="80"/>
      <c r="M198" s="72"/>
    </row>
    <row r="199" spans="8:13" hidden="1" x14ac:dyDescent="0.25">
      <c r="H199" s="72"/>
      <c r="I199" s="72"/>
      <c r="J199" s="72"/>
      <c r="K199" s="73" t="s">
        <v>322</v>
      </c>
      <c r="L199" s="80"/>
      <c r="M199" s="72"/>
    </row>
    <row r="200" spans="8:13" hidden="1" x14ac:dyDescent="0.25">
      <c r="H200" s="72"/>
      <c r="I200" s="72"/>
      <c r="J200" s="72"/>
      <c r="K200" s="73" t="s">
        <v>323</v>
      </c>
      <c r="L200" s="80"/>
      <c r="M200" s="72"/>
    </row>
    <row r="201" spans="8:13" hidden="1" x14ac:dyDescent="0.25">
      <c r="H201" s="72"/>
      <c r="I201" s="72"/>
      <c r="J201" s="72"/>
      <c r="K201" s="73" t="s">
        <v>324</v>
      </c>
      <c r="L201" s="80"/>
      <c r="M201" s="72"/>
    </row>
    <row r="202" spans="8:13" hidden="1" x14ac:dyDescent="0.25">
      <c r="H202" s="72"/>
      <c r="I202" s="72"/>
      <c r="J202" s="72"/>
      <c r="K202" s="73" t="s">
        <v>325</v>
      </c>
      <c r="L202" s="80"/>
      <c r="M202" s="72"/>
    </row>
    <row r="203" spans="8:13" hidden="1" x14ac:dyDescent="0.25">
      <c r="H203" s="72"/>
      <c r="I203" s="72"/>
      <c r="J203" s="72"/>
      <c r="K203" s="73" t="s">
        <v>326</v>
      </c>
      <c r="L203" s="80"/>
      <c r="M203" s="72"/>
    </row>
    <row r="204" spans="8:13" hidden="1" x14ac:dyDescent="0.25">
      <c r="H204" s="72"/>
      <c r="I204" s="72"/>
      <c r="J204" s="72"/>
      <c r="K204" s="73" t="s">
        <v>327</v>
      </c>
      <c r="L204" s="80"/>
      <c r="M204" s="72"/>
    </row>
    <row r="205" spans="8:13" hidden="1" x14ac:dyDescent="0.25">
      <c r="H205" s="72"/>
      <c r="I205" s="72"/>
      <c r="J205" s="72"/>
      <c r="K205" s="73" t="s">
        <v>328</v>
      </c>
      <c r="L205" s="80"/>
      <c r="M205" s="72"/>
    </row>
    <row r="206" spans="8:13" hidden="1" x14ac:dyDescent="0.25">
      <c r="H206" s="72"/>
      <c r="I206" s="72"/>
      <c r="J206" s="72"/>
      <c r="K206" s="73" t="s">
        <v>329</v>
      </c>
      <c r="L206" s="80"/>
      <c r="M206" s="72"/>
    </row>
    <row r="207" spans="8:13" hidden="1" x14ac:dyDescent="0.25">
      <c r="H207" s="72"/>
      <c r="I207" s="72"/>
      <c r="J207" s="72"/>
      <c r="K207" s="73"/>
      <c r="L207" s="80"/>
      <c r="M207" s="72"/>
    </row>
  </sheetData>
  <sheetProtection algorithmName="SHA-512" hashValue="aacLTsOHdWOhzxXrlsvk2izl8hGMTZi6yYinFMlqgbwcsd19WUybK0LhjIvg6DFEl2+jCBTUrkQelRgB6VnTDg==" saltValue="zP7Z3qbiEc4hYgB9gCk5UQ==" spinCount="100000" sheet="1" objects="1" scenarios="1"/>
  <dataConsolidate/>
  <mergeCells count="40">
    <mergeCell ref="C7:E7"/>
    <mergeCell ref="C42:D42"/>
    <mergeCell ref="C43:D43"/>
    <mergeCell ref="B8:G8"/>
    <mergeCell ref="C9:E9"/>
    <mergeCell ref="B13:G13"/>
    <mergeCell ref="F14:G14"/>
    <mergeCell ref="F15:G15"/>
    <mergeCell ref="F16:G16"/>
    <mergeCell ref="D17:G17"/>
    <mergeCell ref="D19:E19"/>
    <mergeCell ref="F29:G29"/>
    <mergeCell ref="B20:C20"/>
    <mergeCell ref="B21:C21"/>
    <mergeCell ref="B22:C22"/>
    <mergeCell ref="B23:C23"/>
    <mergeCell ref="B2:G2"/>
    <mergeCell ref="B3:G3"/>
    <mergeCell ref="B4:G4"/>
    <mergeCell ref="C5:E5"/>
    <mergeCell ref="C6:G6"/>
    <mergeCell ref="D23:G23"/>
    <mergeCell ref="D25:G25"/>
    <mergeCell ref="D26:G26"/>
    <mergeCell ref="B27:C27"/>
    <mergeCell ref="F27:G27"/>
    <mergeCell ref="B28:C28"/>
    <mergeCell ref="F28:G28"/>
    <mergeCell ref="B39:G39"/>
    <mergeCell ref="D33:G33"/>
    <mergeCell ref="D34:G34"/>
    <mergeCell ref="B35:G35"/>
    <mergeCell ref="B36:G36"/>
    <mergeCell ref="B37:G37"/>
    <mergeCell ref="B38:G38"/>
    <mergeCell ref="B30:C30"/>
    <mergeCell ref="D30:G30"/>
    <mergeCell ref="F31:G31"/>
    <mergeCell ref="B32:C32"/>
    <mergeCell ref="D32:G32"/>
  </mergeCells>
  <conditionalFormatting sqref="D14">
    <cfRule type="cellIs" dxfId="15" priority="7" stopIfTrue="1" operator="equal">
      <formula>#REF!</formula>
    </cfRule>
  </conditionalFormatting>
  <conditionalFormatting sqref="D20">
    <cfRule type="cellIs" dxfId="14" priority="2" stopIfTrue="1" operator="equal">
      <formula>G67</formula>
    </cfRule>
  </conditionalFormatting>
  <conditionalFormatting sqref="D21">
    <cfRule type="cellIs" dxfId="13" priority="4" stopIfTrue="1" operator="equal">
      <formula>G67</formula>
    </cfRule>
  </conditionalFormatting>
  <conditionalFormatting sqref="D27">
    <cfRule type="cellIs" dxfId="12" priority="5" stopIfTrue="1" operator="equal">
      <formula>J98</formula>
    </cfRule>
  </conditionalFormatting>
  <conditionalFormatting sqref="D28">
    <cfRule type="cellIs" dxfId="11" priority="3" stopIfTrue="1" operator="equal">
      <formula>J102</formula>
    </cfRule>
  </conditionalFormatting>
  <conditionalFormatting sqref="G21">
    <cfRule type="cellIs" dxfId="10" priority="6" stopIfTrue="1" operator="notEqual">
      <formula>1</formula>
    </cfRule>
  </conditionalFormatting>
  <conditionalFormatting sqref="J4">
    <cfRule type="cellIs" dxfId="9" priority="1" stopIfTrue="1" operator="equal">
      <formula>#REF!</formula>
    </cfRule>
  </conditionalFormatting>
  <dataValidations count="19">
    <dataValidation type="list" errorStyle="warning" allowBlank="1" showInputMessage="1" showErrorMessage="1" sqref="J4" xr:uid="{00000000-0002-0000-0000-000000000000}">
      <formula1>$I$61:$I$65</formula1>
    </dataValidation>
    <dataValidation errorStyle="warning" allowBlank="1" showInputMessage="1" showErrorMessage="1" errorTitle="Ärikasutus?" error="Ärikasutus?" sqref="D27" xr:uid="{00000000-0002-0000-0000-000001000000}"/>
    <dataValidation errorStyle="information" allowBlank="1" showInputMessage="1" showErrorMessage="1" errorTitle="muu soodustatud isik" error="Kui soodustatud isik on _x000a_Swedbank, Danske, SEB, Nordea või SIA, _x000a_siis vali see nupust paremal._x000a__x000a_Muu soodustatud isiku puhul kirjuta siia nimi." sqref="C9:E9" xr:uid="{00000000-0002-0000-0000-000002000000}"/>
    <dataValidation type="whole" errorStyle="warning" allowBlank="1" showInputMessage="1" showErrorMessage="1" errorTitle="Kood" error="Eesti jur.isiku registrikood peaks olema 8-kohaline._x000a_Isikukood peaks olema 11-kohaline." sqref="G9 G5" xr:uid="{00000000-0002-0000-0000-000003000000}">
      <formula1>100000</formula1>
      <formula2>100000000000</formula2>
    </dataValidation>
    <dataValidation type="list" allowBlank="1" showInputMessage="1" showErrorMessage="1" sqref="D15" xr:uid="{00000000-0002-0000-0000-000005000000}">
      <formula1>$I$64:$I$69</formula1>
    </dataValidation>
    <dataValidation type="decimal" errorStyle="warning" operator="greaterThan" allowBlank="1" showInputMessage="1" showErrorMessage="1" errorTitle="Summa kujul XXXX" error="Palun kirjuta veoraha eurodes._x000a_Kasuta ainult numbreid, avaldus lisab ise &quot;€&quot; märgi." sqref="D22" xr:uid="{00000000-0002-0000-0000-000006000000}">
      <formula1>1</formula1>
    </dataValidation>
    <dataValidation type="list" allowBlank="1" showInputMessage="1" showErrorMessage="1" sqref="D21" xr:uid="{00000000-0002-0000-0000-000007000000}">
      <formula1>$I$73:$I$76</formula1>
    </dataValidation>
    <dataValidation errorStyle="warning" allowBlank="1" showInputMessage="1" showErrorMessage="1" errorTitle="Aastaarv kujul XXXX, nt &quot;2012&quot;" error="Aasta peaks olema_x000a_* vahemikus 1992...praegu_x000a_*  kujul XXXX._x000a__x000a_Kas aasta on õige?_x000a_" sqref="E20" xr:uid="{00000000-0002-0000-0000-000008000000}"/>
    <dataValidation type="decimal" errorStyle="warning" operator="greaterThan" allowBlank="1" showInputMessage="1" showErrorMessage="1" errorTitle="Arv kujul XX,XXXX" error="Palun kirjuta valuutakurss numbrina." sqref="G21" xr:uid="{00000000-0002-0000-0000-000009000000}">
      <formula1>0.0001</formula1>
    </dataValidation>
    <dataValidation type="list" errorStyle="warning" allowBlank="1" showInputMessage="1" showErrorMessage="1" sqref="D28" xr:uid="{00000000-0002-0000-0000-00000A000000}">
      <formula1>$I$95:$I$100</formula1>
    </dataValidation>
    <dataValidation errorStyle="warning" allowBlank="1" showInputMessage="1" showErrorMessage="1" sqref="D30:G30" xr:uid="{00000000-0002-0000-0000-00000B000000}"/>
    <dataValidation type="date" errorStyle="warning" allowBlank="1" showInputMessage="1" showErrorMessage="1" errorTitle="kuupäev kujul X.XX (päev.kuu)" error="Palun kirjuta alguse kuupäev, _x000a_nt &quot;5.6&quot;  on 5.juuni._x000a__x000a_Vahemikus  täna ... + 60 päeva." sqref="D31" xr:uid="{00000000-0002-0000-0000-00000C000000}">
      <formula1>TODAY()</formula1>
      <formula2>TODAY()+65</formula2>
    </dataValidation>
    <dataValidation errorStyle="warning" operator="greaterThan" allowBlank="1" showInputMessage="1" showErrorMessage="1" errorTitle="Kindlustussumma kujul XXXXX" error="Palun kirjuta veose kindlustussumma eurodes._x000a_Kasuta ainult numbreid, avaldus lisab ise &quot;€&quot; märgi." sqref="D24" xr:uid="{00000000-0002-0000-0000-00000D000000}"/>
    <dataValidation type="decimal" errorStyle="warning" operator="greaterThan" allowBlank="1" showInputMessage="1" showErrorMessage="1" errorTitle="kujul   XXXXX" error="Palun kasuta ainult numbreid" sqref="D20" xr:uid="{00000000-0002-0000-0000-00000E000000}">
      <formula1>I72</formula1>
    </dataValidation>
    <dataValidation type="list" allowBlank="1" showInputMessage="1" showErrorMessage="1" sqref="G16" xr:uid="{00000000-0002-0000-0000-00000F000000}">
      <formula1>INDIRECT(M113)</formula1>
    </dataValidation>
    <dataValidation type="list" allowBlank="1" showInputMessage="1" showErrorMessage="1" sqref="F16" xr:uid="{00000000-0002-0000-0000-000010000000}">
      <formula1>INDIRECT(K113)</formula1>
    </dataValidation>
    <dataValidation errorStyle="warning" operator="greaterThan" allowBlank="1" showInputMessage="1" errorTitle="Summa kujul XXXX" error="Palun kirjuta veoraha eurodes._x000a_Kasuta ainult numbreid, avaldus lisab ise &quot;€&quot; märgi." sqref="D23:G23" xr:uid="{00000000-0002-0000-0000-000011000000}"/>
    <dataValidation type="list" errorStyle="warning" allowBlank="1" showInputMessage="1" showErrorMessage="1" sqref="D14" xr:uid="{00000000-0002-0000-0000-000012000000}">
      <formula1>$I$55:$I$60</formula1>
    </dataValidation>
    <dataValidation type="list" allowBlank="1" showInputMessage="1" showErrorMessage="1" sqref="D16" xr:uid="{00000000-0002-0000-0000-000004000000}">
      <formula1>$I$113:$I$119</formula1>
    </dataValidation>
  </dataValidations>
  <hyperlinks>
    <hyperlink ref="I29" r:id="rId1" display="https://www.riigiteataja.ee/akt/201504" xr:uid="{00000000-0004-0000-0000-000000000000}"/>
    <hyperlink ref="I32" r:id="rId2" display="IMO number" xr:uid="{00000000-0004-0000-0000-000001000000}"/>
    <hyperlink ref="I27" r:id="rId3" display="Incoterms kasutajajuhis" xr:uid="{00000000-0004-0000-0000-000002000000}"/>
    <hyperlink ref="I26" r:id="rId4" display="http://watch.exclusive-analysis.com/jccwatchlist.html" xr:uid="{00000000-0004-0000-0000-000003000000}"/>
    <hyperlink ref="K68" r:id="rId5" xr:uid="{00000000-0004-0000-0000-000004000000}"/>
    <hyperlink ref="I19" r:id="rId6" xr:uid="{00000000-0004-0000-0000-000005000000}"/>
    <hyperlink ref="J102" r:id="rId7" xr:uid="{00000000-0004-0000-0000-000006000000}"/>
    <hyperlink ref="I20" r:id="rId8" display="Valuutakursid" xr:uid="{00000000-0004-0000-0000-000007000000}"/>
    <hyperlink ref="I15" r:id="rId9" display="https://www.riigiteataja.ee/akt/943563" xr:uid="{00000000-0004-0000-0000-000008000000}"/>
    <hyperlink ref="K95" r:id="rId10" xr:uid="{00000000-0004-0000-0000-000009000000}"/>
    <hyperlink ref="L97" r:id="rId11" xr:uid="{00000000-0004-0000-0000-00000A000000}"/>
    <hyperlink ref="I33" r:id="rId12" display="http://mereviki.vta.ee/mediawiki/index.php/Tramplaev" xr:uid="{00000000-0004-0000-0000-00000B000000}"/>
    <hyperlink ref="I28" r:id="rId13" display="https://www.riigiteataja.ee/akt/13037042" xr:uid="{00000000-0004-0000-0000-00000C000000}"/>
    <hyperlink ref="I31" r:id="rId14" display="http://www.track-trace.com/container" xr:uid="{00000000-0004-0000-0000-00000D000000}"/>
    <hyperlink ref="I25" r:id="rId15" display="Lloyd'si info riigiti" xr:uid="{00000000-0004-0000-0000-00000E000000}"/>
    <hyperlink ref="I23" r:id="rId16" display="Veosekindlustuse tingimused" xr:uid="{00000000-0004-0000-0000-00000F000000}"/>
    <hyperlink ref="I30" r:id="rId17" xr:uid="{00000000-0004-0000-0000-000010000000}"/>
    <hyperlink ref="I43" r:id="rId18" xr:uid="{00000000-0004-0000-0000-000011000000}"/>
    <hyperlink ref="G12" r:id="rId19" xr:uid="{ABA06294-2689-4B5A-A7E5-9D84DA556302}"/>
  </hyperlinks>
  <printOptions horizontalCentered="1"/>
  <pageMargins left="0.62992125984251968" right="0.43307086614173229" top="0.78740157480314965" bottom="0.51181102362204722" header="0.39370078740157483" footer="0.39370078740157483"/>
  <pageSetup paperSize="9" orientation="portrait" r:id="rId20"/>
  <headerFooter alignWithMargins="0">
    <oddHeader>&amp;R&amp;G</oddHeader>
    <oddFooter>&amp;C&amp;"Arial,Bold Italic"&amp;11Palun ära prindi,    vaid saada avaldus Exceli failina.</oddFooter>
  </headerFooter>
  <ignoredErrors>
    <ignoredError sqref="I27:I28 I15 D24" unlockedFormula="1"/>
    <ignoredError sqref="D12" numberStoredAsText="1"/>
  </ignoredErrors>
  <legacyDrawing r:id="rId21"/>
  <legacyDrawingHF r:id="rId2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R207"/>
  <sheetViews>
    <sheetView showGridLines="0" zoomScaleNormal="100" workbookViewId="0">
      <selection activeCell="C19" sqref="C19"/>
    </sheetView>
  </sheetViews>
  <sheetFormatPr defaultColWidth="9.109375" defaultRowHeight="10.199999999999999" x14ac:dyDescent="0.25"/>
  <cols>
    <col min="1" max="1" width="1.6640625" style="3" customWidth="1"/>
    <col min="2" max="2" width="6.6640625" style="3" customWidth="1"/>
    <col min="3" max="3" width="11.44140625" style="3" customWidth="1"/>
    <col min="4" max="4" width="27" style="3" customWidth="1"/>
    <col min="5" max="5" width="16.44140625" style="3" customWidth="1"/>
    <col min="6" max="6" width="11.33203125" style="3" customWidth="1"/>
    <col min="7" max="7" width="18.5546875" style="3" customWidth="1"/>
    <col min="8" max="8" width="3.6640625" style="3" customWidth="1"/>
    <col min="9" max="9" width="24.5546875" style="1" customWidth="1"/>
    <col min="10" max="10" width="22.88671875" style="1" customWidth="1"/>
    <col min="11" max="11" width="15" style="1" customWidth="1"/>
    <col min="12" max="12" width="8.6640625" style="1" customWidth="1"/>
    <col min="13" max="13" width="48.6640625" style="1" bestFit="1" customWidth="1"/>
    <col min="14" max="18" width="9.109375" style="1"/>
    <col min="19" max="16384" width="9.109375" style="3"/>
  </cols>
  <sheetData>
    <row r="2" spans="2:18" s="17" customFormat="1" ht="17.399999999999999" x14ac:dyDescent="0.25">
      <c r="B2" s="140" t="s">
        <v>91</v>
      </c>
      <c r="C2" s="140"/>
      <c r="D2" s="140"/>
      <c r="E2" s="140"/>
      <c r="F2" s="140"/>
      <c r="G2" s="140"/>
      <c r="I2" s="16"/>
      <c r="J2" s="107" t="s">
        <v>207</v>
      </c>
      <c r="K2" s="16"/>
      <c r="L2" s="16"/>
      <c r="M2" s="16"/>
      <c r="N2" s="16"/>
      <c r="O2" s="16"/>
      <c r="P2" s="16"/>
      <c r="Q2" s="16"/>
      <c r="R2" s="16"/>
    </row>
    <row r="3" spans="2:18" s="17" customFormat="1" ht="17.399999999999999" x14ac:dyDescent="0.25">
      <c r="B3" s="140" t="s">
        <v>200</v>
      </c>
      <c r="C3" s="140"/>
      <c r="D3" s="140"/>
      <c r="E3" s="140"/>
      <c r="F3" s="140"/>
      <c r="G3" s="140"/>
      <c r="I3" s="16"/>
      <c r="J3" s="127" t="s">
        <v>205</v>
      </c>
      <c r="K3" s="16"/>
      <c r="L3" s="16"/>
      <c r="M3" s="16"/>
      <c r="N3" s="16"/>
      <c r="O3" s="16"/>
      <c r="P3" s="16"/>
      <c r="Q3" s="16"/>
      <c r="R3" s="16"/>
    </row>
    <row r="4" spans="2:18" ht="11.25" customHeight="1" x14ac:dyDescent="0.2">
      <c r="B4" s="30" t="s">
        <v>17</v>
      </c>
      <c r="C4" s="30"/>
      <c r="D4" s="30"/>
      <c r="E4" s="30"/>
      <c r="F4" s="30"/>
      <c r="G4" s="30"/>
      <c r="J4" s="105" t="s">
        <v>206</v>
      </c>
      <c r="K4" s="61" t="s">
        <v>92</v>
      </c>
    </row>
    <row r="5" spans="2:18" ht="15" customHeight="1" x14ac:dyDescent="0.25">
      <c r="B5" s="18" t="s">
        <v>18</v>
      </c>
      <c r="C5" s="129"/>
      <c r="D5" s="129"/>
      <c r="E5" s="129"/>
      <c r="F5" s="23" t="s">
        <v>22</v>
      </c>
      <c r="G5" s="111"/>
      <c r="I5" s="55" t="str">
        <f>IF(D20="","",IF(G5="",I104,""))</f>
        <v/>
      </c>
      <c r="J5" s="127" t="s">
        <v>225</v>
      </c>
      <c r="K5" s="5"/>
    </row>
    <row r="6" spans="2:18" ht="15" customHeight="1" x14ac:dyDescent="0.25">
      <c r="B6" s="18" t="s">
        <v>19</v>
      </c>
      <c r="C6" s="129"/>
      <c r="D6" s="129"/>
      <c r="E6" s="129"/>
      <c r="F6" s="129"/>
      <c r="G6" s="129"/>
      <c r="I6" s="55" t="str">
        <f>IF(D20="","",IF(C6="",I105,""))</f>
        <v/>
      </c>
      <c r="K6" s="5"/>
    </row>
    <row r="7" spans="2:18" ht="15" customHeight="1" thickBot="1" x14ac:dyDescent="0.3">
      <c r="B7" s="62" t="s">
        <v>20</v>
      </c>
      <c r="C7" s="141"/>
      <c r="D7" s="141"/>
      <c r="E7" s="141"/>
      <c r="F7" s="25" t="s">
        <v>21</v>
      </c>
      <c r="G7" s="113"/>
    </row>
    <row r="8" spans="2:18" ht="11.25" customHeight="1" x14ac:dyDescent="0.25">
      <c r="B8" s="128" t="s">
        <v>23</v>
      </c>
      <c r="C8" s="128"/>
      <c r="D8" s="128"/>
      <c r="E8" s="128"/>
      <c r="F8" s="128"/>
      <c r="G8" s="128"/>
    </row>
    <row r="9" spans="2:18" ht="15" customHeight="1" thickBot="1" x14ac:dyDescent="0.3">
      <c r="B9" s="18" t="s">
        <v>18</v>
      </c>
      <c r="C9" s="131"/>
      <c r="D9" s="131"/>
      <c r="E9" s="131"/>
      <c r="F9" s="23" t="s">
        <v>22</v>
      </c>
      <c r="G9" s="110"/>
      <c r="K9" s="82"/>
      <c r="M9" s="21"/>
    </row>
    <row r="10" spans="2:18" s="2" customFormat="1" ht="11.25" customHeight="1" x14ac:dyDescent="0.25">
      <c r="B10" s="115" t="s">
        <v>24</v>
      </c>
      <c r="C10" s="115"/>
      <c r="D10" s="115" t="s">
        <v>4</v>
      </c>
      <c r="E10" s="115"/>
      <c r="F10" s="115"/>
      <c r="G10" s="115"/>
      <c r="H10" s="3"/>
      <c r="K10" s="4"/>
      <c r="M10" s="1"/>
      <c r="N10" s="4"/>
      <c r="O10" s="4"/>
      <c r="P10" s="4"/>
      <c r="Q10" s="4"/>
      <c r="R10" s="4"/>
    </row>
    <row r="11" spans="2:18" s="2" customFormat="1" ht="11.25" customHeight="1" x14ac:dyDescent="0.25">
      <c r="B11" s="3" t="s">
        <v>19</v>
      </c>
      <c r="D11" s="3" t="s">
        <v>240</v>
      </c>
      <c r="E11" s="3"/>
      <c r="F11" s="23" t="s">
        <v>22</v>
      </c>
      <c r="G11" s="1">
        <v>10017013</v>
      </c>
      <c r="H11" s="3"/>
      <c r="K11" s="1"/>
      <c r="M11" s="1"/>
      <c r="N11" s="4"/>
      <c r="O11" s="4"/>
      <c r="P11" s="4"/>
      <c r="Q11" s="4"/>
      <c r="R11" s="4"/>
    </row>
    <row r="12" spans="2:18" s="2" customFormat="1" ht="10.8" thickBot="1" x14ac:dyDescent="0.3">
      <c r="B12" s="43" t="s">
        <v>21</v>
      </c>
      <c r="C12" s="57"/>
      <c r="D12" s="156" t="s">
        <v>242</v>
      </c>
      <c r="E12" s="43"/>
      <c r="F12" s="25" t="s">
        <v>20</v>
      </c>
      <c r="G12" s="155" t="s">
        <v>241</v>
      </c>
      <c r="H12" s="3"/>
      <c r="K12" s="4"/>
      <c r="M12" s="3"/>
      <c r="O12" s="4"/>
      <c r="P12" s="4"/>
      <c r="Q12" s="4"/>
      <c r="R12" s="4"/>
    </row>
    <row r="13" spans="2:18" ht="11.25" customHeight="1" x14ac:dyDescent="0.25">
      <c r="B13" s="128" t="s">
        <v>25</v>
      </c>
      <c r="C13" s="128"/>
      <c r="D13" s="128"/>
      <c r="E13" s="128"/>
      <c r="F13" s="128"/>
      <c r="G13" s="128"/>
      <c r="K13" s="3"/>
    </row>
    <row r="14" spans="2:18" ht="15" customHeight="1" x14ac:dyDescent="0.25">
      <c r="B14" s="3" t="str">
        <f>IF(D14=I60,J54,I54)</f>
        <v>Policyholder is</v>
      </c>
      <c r="D14" s="31"/>
      <c r="E14" s="23" t="str">
        <f>IF(D14=I57,I62,IF(D14=I59,I62,IF(D14=I60,I62,"")))</f>
        <v/>
      </c>
      <c r="F14" s="129"/>
      <c r="G14" s="129"/>
      <c r="I14" s="3"/>
      <c r="J14" s="55" t="str">
        <f>IF(D20="","",IF(D14="",I106,""))</f>
        <v/>
      </c>
    </row>
    <row r="15" spans="2:18" ht="15" customHeight="1" x14ac:dyDescent="0.25">
      <c r="B15" s="3" t="s">
        <v>27</v>
      </c>
      <c r="D15" s="31"/>
      <c r="E15" s="8" t="s">
        <v>26</v>
      </c>
      <c r="F15" s="129"/>
      <c r="G15" s="129"/>
      <c r="I15" s="51" t="str">
        <f>IF(D15=I68,J68,"")</f>
        <v/>
      </c>
      <c r="J15" s="55" t="str">
        <f>IF(D20="","",IF(D15="",I107,""))</f>
        <v/>
      </c>
    </row>
    <row r="16" spans="2:18" ht="23.1" customHeight="1" x14ac:dyDescent="0.25">
      <c r="B16" s="3" t="s">
        <v>28</v>
      </c>
      <c r="D16" s="32"/>
      <c r="E16" s="8" t="str">
        <f>IF(D16=0,"",I70)</f>
        <v/>
      </c>
      <c r="F16" s="144"/>
      <c r="G16" s="144"/>
      <c r="J16" s="55" t="str">
        <f>IF(D20="","",IF(D16="",I108,""))</f>
        <v/>
      </c>
    </row>
    <row r="17" spans="2:18" ht="15" customHeight="1" x14ac:dyDescent="0.25">
      <c r="B17" s="3" t="s">
        <v>29</v>
      </c>
      <c r="D17" s="129"/>
      <c r="E17" s="129"/>
      <c r="F17" s="129"/>
      <c r="G17" s="129"/>
      <c r="J17" s="44"/>
    </row>
    <row r="18" spans="2:18" ht="15" customHeight="1" x14ac:dyDescent="0.25">
      <c r="B18" s="3" t="s">
        <v>191</v>
      </c>
      <c r="D18" s="93"/>
      <c r="E18" s="93"/>
      <c r="F18" s="97" t="s">
        <v>192</v>
      </c>
      <c r="G18" s="93"/>
      <c r="I18" s="51" t="s">
        <v>33</v>
      </c>
      <c r="J18" s="44"/>
    </row>
    <row r="19" spans="2:18" ht="15" customHeight="1" thickBot="1" x14ac:dyDescent="0.3">
      <c r="B19" s="3" t="s">
        <v>68</v>
      </c>
      <c r="D19" s="141"/>
      <c r="E19" s="141"/>
      <c r="F19" s="23" t="s">
        <v>193</v>
      </c>
      <c r="G19" s="93"/>
      <c r="J19" s="44"/>
    </row>
    <row r="20" spans="2:18" ht="15" customHeight="1" x14ac:dyDescent="0.25">
      <c r="B20" s="133" t="s">
        <v>194</v>
      </c>
      <c r="C20" s="153"/>
      <c r="D20" s="94"/>
      <c r="E20" s="26"/>
      <c r="F20" s="27" t="str">
        <f>IF(D14=I57,"",IF(D15=I66,"",IF(D15=I67,"",I77)))</f>
        <v>Currency</v>
      </c>
      <c r="G20" s="112" t="s">
        <v>94</v>
      </c>
      <c r="I20" s="63" t="str">
        <f>IF(G20=J77,"",J78)</f>
        <v/>
      </c>
      <c r="K20" s="4"/>
      <c r="L20" s="2"/>
      <c r="M20" s="2"/>
      <c r="N20" s="2"/>
    </row>
    <row r="21" spans="2:18" ht="15" customHeight="1" x14ac:dyDescent="0.25">
      <c r="B21" s="146" t="s">
        <v>30</v>
      </c>
      <c r="C21" s="146"/>
      <c r="D21" s="33"/>
      <c r="E21" s="18" t="str">
        <f>IF(D21=I73,J73,IF(D21=I75,J73,""))</f>
        <v/>
      </c>
      <c r="F21" s="8" t="str">
        <f>IF(G20=J77,"",I78)</f>
        <v/>
      </c>
      <c r="G21" s="118">
        <v>1</v>
      </c>
      <c r="I21" s="39">
        <f>IF(D21=I75,110%,IF(D21=I76,110%,100%))</f>
        <v>1</v>
      </c>
    </row>
    <row r="22" spans="2:18" s="86" customFormat="1" ht="15" customHeight="1" x14ac:dyDescent="0.25">
      <c r="B22" s="151" t="str">
        <f>IF(D21=I74,J76,IF(D21=I76,J76,""))</f>
        <v/>
      </c>
      <c r="C22" s="151"/>
      <c r="D22" s="99"/>
      <c r="E22" s="100" t="str">
        <f>IF(D22=0,IF(D21=I74,I79,IF(D21=I76,I79,"")),"")</f>
        <v/>
      </c>
      <c r="F22" s="85"/>
      <c r="G22" s="85"/>
      <c r="I22" s="87"/>
      <c r="J22" s="87"/>
      <c r="K22" s="60"/>
      <c r="L22" s="60"/>
      <c r="M22" s="60"/>
      <c r="N22" s="60"/>
      <c r="O22" s="60"/>
      <c r="P22" s="60"/>
      <c r="Q22" s="60"/>
      <c r="R22" s="60"/>
    </row>
    <row r="23" spans="2:18" ht="15" customHeight="1" x14ac:dyDescent="0.25">
      <c r="B23" s="146" t="s">
        <v>69</v>
      </c>
      <c r="C23" s="146"/>
      <c r="D23" s="149"/>
      <c r="E23" s="149"/>
      <c r="F23" s="149"/>
      <c r="G23" s="149"/>
      <c r="I23" s="51" t="s">
        <v>89</v>
      </c>
      <c r="J23" s="18"/>
    </row>
    <row r="24" spans="2:18" ht="15" customHeight="1" thickBot="1" x14ac:dyDescent="0.3">
      <c r="B24" s="24" t="s">
        <v>198</v>
      </c>
      <c r="C24" s="24"/>
      <c r="D24" s="95" t="str">
        <f>IF(D20=0,"",IF(D21=0,D20,VLOOKUP(D21,$I$73:$K$76,3,FALSE)))</f>
        <v/>
      </c>
      <c r="E24" s="1" t="s">
        <v>197</v>
      </c>
      <c r="F24" s="24"/>
      <c r="G24" s="119" t="str">
        <f>IF(D20="","","("&amp;I21*100&amp;"% of cargo value"&amp;IF(D22="",")",VLOOKUP(D21,I73:L76,4,FALSE)))</f>
        <v/>
      </c>
      <c r="I24" s="36"/>
    </row>
    <row r="25" spans="2:18" ht="15" customHeight="1" x14ac:dyDescent="0.25">
      <c r="B25" s="1" t="s">
        <v>189</v>
      </c>
      <c r="C25" s="109"/>
      <c r="D25" s="137"/>
      <c r="E25" s="137"/>
      <c r="F25" s="137"/>
      <c r="G25" s="137"/>
      <c r="I25" s="51" t="s">
        <v>32</v>
      </c>
      <c r="J25" s="45"/>
      <c r="K25" s="46"/>
      <c r="L25" s="3"/>
      <c r="M25" s="3"/>
    </row>
    <row r="26" spans="2:18" ht="15" customHeight="1" x14ac:dyDescent="0.25">
      <c r="B26" s="1" t="s">
        <v>190</v>
      </c>
      <c r="C26" s="109"/>
      <c r="D26" s="147"/>
      <c r="E26" s="147"/>
      <c r="F26" s="147"/>
      <c r="G26" s="147"/>
      <c r="I26" s="51" t="s">
        <v>31</v>
      </c>
      <c r="K26" s="46"/>
      <c r="L26" s="3"/>
      <c r="M26" s="3"/>
    </row>
    <row r="27" spans="2:18" ht="15" customHeight="1" thickBot="1" x14ac:dyDescent="0.3">
      <c r="B27" s="150" t="str">
        <f>IF(D14=I57,"",IF(D15=I66,"",I81))</f>
        <v>Incoterms clause</v>
      </c>
      <c r="C27" s="150"/>
      <c r="D27" s="110"/>
      <c r="E27" s="23" t="str">
        <f>IF(D27=0,"",I62)</f>
        <v/>
      </c>
      <c r="F27" s="131"/>
      <c r="G27" s="131"/>
      <c r="I27" s="51" t="str">
        <f>IF(B27=I81,J81,"")</f>
        <v>Incoterms rules</v>
      </c>
      <c r="J27" s="88" t="str">
        <f>IF(D14=I55,VLOOKUP(D27,I83:J93,2,FALSE),IF(D14=I56,VLOOKUP(D27,I83:K93,3,FALSE),""))</f>
        <v/>
      </c>
      <c r="K27" s="4"/>
      <c r="L27" s="4"/>
      <c r="M27" s="4"/>
      <c r="N27" s="4"/>
    </row>
    <row r="28" spans="2:18" ht="15" customHeight="1" x14ac:dyDescent="0.25">
      <c r="B28" s="133" t="s">
        <v>81</v>
      </c>
      <c r="C28" s="133"/>
      <c r="D28" s="34"/>
      <c r="E28" s="27" t="s">
        <v>82</v>
      </c>
      <c r="F28" s="137"/>
      <c r="G28" s="137"/>
      <c r="I28" s="51" t="str">
        <f>IF(D28=I95,L95,IF(D28=I96,L95,""))</f>
        <v/>
      </c>
      <c r="L28" s="4"/>
      <c r="M28" s="4"/>
      <c r="N28" s="4"/>
    </row>
    <row r="29" spans="2:18" ht="15" customHeight="1" thickBot="1" x14ac:dyDescent="0.3">
      <c r="B29" s="121" t="str">
        <f>IF(D28=I97,I62,IF(D28=I100,I62,""))</f>
        <v/>
      </c>
      <c r="C29" s="28"/>
      <c r="D29" s="139"/>
      <c r="E29" s="139"/>
      <c r="F29" s="139"/>
      <c r="G29" s="139"/>
      <c r="I29" s="54" t="str">
        <f>IF(D28=I95,J95,"")</f>
        <v/>
      </c>
    </row>
    <row r="30" spans="2:18" ht="15" customHeight="1" thickBot="1" x14ac:dyDescent="0.3">
      <c r="B30" s="146" t="s">
        <v>83</v>
      </c>
      <c r="C30" s="150"/>
      <c r="D30" s="131"/>
      <c r="E30" s="131"/>
      <c r="F30" s="131"/>
      <c r="G30" s="131"/>
      <c r="K30" s="47"/>
      <c r="L30" s="2"/>
      <c r="M30" s="2"/>
    </row>
    <row r="31" spans="2:18" ht="15" customHeight="1" thickBot="1" x14ac:dyDescent="0.3">
      <c r="B31" s="114" t="s">
        <v>80</v>
      </c>
      <c r="C31" s="29"/>
      <c r="D31" s="96"/>
      <c r="E31" s="42" t="s">
        <v>199</v>
      </c>
      <c r="F31" s="148"/>
      <c r="G31" s="148"/>
      <c r="I31" s="51" t="str">
        <f>IF(D28=I96,K96,"")</f>
        <v/>
      </c>
    </row>
    <row r="32" spans="2:18" ht="30" customHeight="1" thickBot="1" x14ac:dyDescent="0.3">
      <c r="B32" s="154" t="s">
        <v>79</v>
      </c>
      <c r="C32" s="154"/>
      <c r="D32" s="131"/>
      <c r="E32" s="131"/>
      <c r="F32" s="131"/>
      <c r="G32" s="131"/>
      <c r="I32" s="51" t="str">
        <f>IF(D28=I97,J97,"")</f>
        <v/>
      </c>
    </row>
    <row r="33" spans="2:18" ht="15" customHeight="1" thickBot="1" x14ac:dyDescent="0.25">
      <c r="B33" s="114" t="s">
        <v>78</v>
      </c>
      <c r="C33" s="29"/>
      <c r="D33" s="132"/>
      <c r="E33" s="132"/>
      <c r="F33" s="132"/>
      <c r="G33" s="132"/>
      <c r="I33" s="89" t="str">
        <f>IF(D28=I97,K97,"")</f>
        <v/>
      </c>
    </row>
    <row r="34" spans="2:18" ht="15" customHeight="1" thickBot="1" x14ac:dyDescent="0.3">
      <c r="B34" s="114" t="s">
        <v>77</v>
      </c>
      <c r="C34" s="29"/>
      <c r="D34" s="132"/>
      <c r="E34" s="132"/>
      <c r="F34" s="132"/>
      <c r="G34" s="132"/>
      <c r="I34" s="19"/>
    </row>
    <row r="35" spans="2:18" s="1" customFormat="1" x14ac:dyDescent="0.25">
      <c r="B35" s="133" t="s">
        <v>90</v>
      </c>
      <c r="C35" s="133"/>
      <c r="D35" s="133"/>
      <c r="E35" s="133"/>
      <c r="F35" s="133"/>
      <c r="G35" s="133"/>
      <c r="I35" s="55" t="str">
        <f>IF(D31=0,"",IF(D32="",I109,""))</f>
        <v/>
      </c>
    </row>
    <row r="36" spans="2:18" s="41" customFormat="1" ht="20.25" customHeight="1" x14ac:dyDescent="0.25">
      <c r="B36" s="130" t="s">
        <v>236</v>
      </c>
      <c r="C36" s="130"/>
      <c r="D36" s="130"/>
      <c r="E36" s="130"/>
      <c r="F36" s="130"/>
      <c r="G36" s="130"/>
      <c r="I36" s="56"/>
    </row>
    <row r="37" spans="2:18" s="41" customFormat="1" ht="39.75" customHeight="1" x14ac:dyDescent="0.25">
      <c r="B37" s="130" t="s">
        <v>238</v>
      </c>
      <c r="C37" s="130"/>
      <c r="D37" s="130"/>
      <c r="E37" s="130"/>
      <c r="F37" s="130"/>
      <c r="G37" s="130"/>
    </row>
    <row r="38" spans="2:18" s="37" customFormat="1" ht="9.6" x14ac:dyDescent="0.25">
      <c r="B38" s="130" t="s">
        <v>86</v>
      </c>
      <c r="C38" s="130"/>
      <c r="D38" s="130"/>
      <c r="E38" s="130"/>
      <c r="F38" s="130"/>
      <c r="G38" s="130"/>
      <c r="J38" s="41"/>
      <c r="K38" s="41"/>
      <c r="L38" s="41"/>
      <c r="M38" s="41"/>
      <c r="N38" s="41"/>
      <c r="O38" s="41"/>
      <c r="P38" s="41"/>
      <c r="Q38" s="41"/>
      <c r="R38" s="41"/>
    </row>
    <row r="39" spans="2:18" s="37" customFormat="1" x14ac:dyDescent="0.25">
      <c r="B39" s="130" t="s">
        <v>237</v>
      </c>
      <c r="C39" s="130"/>
      <c r="D39" s="130"/>
      <c r="E39" s="130"/>
      <c r="F39" s="130"/>
      <c r="G39" s="130"/>
      <c r="I39" s="108" t="str">
        <f>IF(D31="","",I110)</f>
        <v/>
      </c>
      <c r="J39" s="41"/>
      <c r="K39" s="41"/>
      <c r="L39" s="41"/>
      <c r="M39" s="41"/>
      <c r="N39" s="41"/>
      <c r="O39" s="41"/>
      <c r="P39" s="41"/>
      <c r="Q39" s="41"/>
      <c r="R39" s="41"/>
    </row>
    <row r="40" spans="2:18" s="41" customFormat="1" thickBot="1" x14ac:dyDescent="0.3">
      <c r="B40" s="120" t="s">
        <v>88</v>
      </c>
      <c r="C40" s="38"/>
      <c r="D40" s="38" t="s">
        <v>209</v>
      </c>
      <c r="E40" s="38"/>
      <c r="F40" s="38" t="s">
        <v>210</v>
      </c>
      <c r="G40" s="38"/>
    </row>
    <row r="41" spans="2:18" s="1" customFormat="1" x14ac:dyDescent="0.25">
      <c r="B41" s="115" t="s">
        <v>17</v>
      </c>
      <c r="C41" s="115"/>
      <c r="D41" s="115"/>
      <c r="E41" s="102"/>
      <c r="F41" s="26"/>
      <c r="G41" s="122"/>
      <c r="I41" s="108" t="str">
        <f>IF(C42="","",I111)</f>
        <v/>
      </c>
    </row>
    <row r="42" spans="2:18" s="1" customFormat="1" ht="15" customHeight="1" x14ac:dyDescent="0.25">
      <c r="B42" s="1" t="s">
        <v>18</v>
      </c>
      <c r="C42" s="142"/>
      <c r="D42" s="142"/>
      <c r="E42" s="41"/>
      <c r="F42" s="41"/>
      <c r="G42" s="103" t="s">
        <v>223</v>
      </c>
    </row>
    <row r="43" spans="2:18" s="4" customFormat="1" x14ac:dyDescent="0.25">
      <c r="B43" s="18" t="s">
        <v>70</v>
      </c>
      <c r="C43" s="152">
        <f ca="1">TODAY()</f>
        <v>45595</v>
      </c>
      <c r="D43" s="152"/>
      <c r="E43" s="123"/>
      <c r="F43" s="41"/>
      <c r="G43" s="103" t="s">
        <v>87</v>
      </c>
      <c r="H43" s="1"/>
      <c r="I43" s="51" t="s">
        <v>215</v>
      </c>
      <c r="J43" s="1"/>
    </row>
    <row r="44" spans="2:18" s="4" customFormat="1" x14ac:dyDescent="0.25">
      <c r="H44" s="1"/>
      <c r="I44" s="1"/>
      <c r="J44" s="1"/>
    </row>
    <row r="45" spans="2:18" s="2" customFormat="1" x14ac:dyDescent="0.25">
      <c r="H45" s="3"/>
      <c r="I45" s="1"/>
      <c r="J45" s="1"/>
      <c r="K45" s="4"/>
      <c r="L45" s="4"/>
      <c r="M45" s="4"/>
      <c r="N45" s="4"/>
      <c r="O45" s="4"/>
      <c r="P45" s="4"/>
      <c r="Q45" s="4"/>
      <c r="R45" s="4"/>
    </row>
    <row r="46" spans="2:18" s="2" customFormat="1" x14ac:dyDescent="0.25">
      <c r="H46" s="3"/>
      <c r="I46" s="1"/>
      <c r="J46" s="1"/>
      <c r="K46" s="4"/>
      <c r="L46" s="4"/>
      <c r="M46" s="4"/>
      <c r="N46" s="4"/>
      <c r="O46" s="4"/>
      <c r="P46" s="4"/>
      <c r="Q46" s="4"/>
      <c r="R46" s="4"/>
    </row>
    <row r="47" spans="2:18" s="2" customFormat="1" x14ac:dyDescent="0.25">
      <c r="C47" s="5"/>
      <c r="H47" s="3"/>
      <c r="I47" s="1"/>
      <c r="J47" s="1"/>
      <c r="K47" s="4"/>
      <c r="L47" s="4"/>
      <c r="M47" s="4"/>
      <c r="N47" s="4"/>
      <c r="O47" s="4"/>
      <c r="P47" s="4"/>
      <c r="Q47" s="4"/>
      <c r="R47" s="4"/>
    </row>
    <row r="48" spans="2:18" s="2" customFormat="1" x14ac:dyDescent="0.25">
      <c r="H48" s="3"/>
      <c r="I48" s="1"/>
      <c r="J48" s="1"/>
      <c r="K48" s="4"/>
      <c r="L48" s="4"/>
      <c r="M48" s="4"/>
      <c r="N48" s="4"/>
      <c r="O48" s="4"/>
      <c r="P48" s="4"/>
      <c r="Q48" s="4"/>
      <c r="R48" s="4"/>
    </row>
    <row r="49" spans="2:18" s="2" customFormat="1" x14ac:dyDescent="0.25">
      <c r="H49" s="3"/>
      <c r="I49" s="1"/>
      <c r="J49" s="1"/>
      <c r="K49" s="4"/>
      <c r="L49" s="4"/>
      <c r="M49" s="4"/>
      <c r="N49" s="4"/>
      <c r="O49" s="4"/>
      <c r="P49" s="4"/>
      <c r="Q49" s="4"/>
      <c r="R49" s="4"/>
    </row>
    <row r="50" spans="2:18" s="2" customFormat="1" x14ac:dyDescent="0.25">
      <c r="H50" s="3"/>
      <c r="I50" s="1"/>
      <c r="J50" s="1"/>
      <c r="K50" s="4"/>
      <c r="L50" s="4"/>
      <c r="M50" s="4"/>
      <c r="N50" s="4"/>
      <c r="O50" s="4"/>
      <c r="P50" s="4"/>
      <c r="Q50" s="4"/>
      <c r="R50" s="4"/>
    </row>
    <row r="51" spans="2:18" s="2" customFormat="1" x14ac:dyDescent="0.25">
      <c r="H51" s="3"/>
      <c r="I51" s="1"/>
      <c r="J51" s="1"/>
      <c r="K51" s="4"/>
      <c r="L51" s="4"/>
      <c r="M51" s="4"/>
      <c r="N51" s="4"/>
      <c r="O51" s="4"/>
      <c r="P51" s="4"/>
      <c r="Q51" s="4"/>
      <c r="R51" s="4"/>
    </row>
    <row r="52" spans="2:18" s="2" customFormat="1" x14ac:dyDescent="0.25">
      <c r="H52" s="3"/>
      <c r="I52" s="1"/>
      <c r="J52" s="1"/>
      <c r="K52" s="4"/>
      <c r="L52" s="4"/>
      <c r="M52" s="4"/>
      <c r="N52" s="4"/>
      <c r="O52" s="4"/>
      <c r="P52" s="4"/>
      <c r="Q52" s="4"/>
      <c r="R52" s="4"/>
    </row>
    <row r="53" spans="2:18" s="2" customFormat="1" x14ac:dyDescent="0.25">
      <c r="H53" s="3"/>
      <c r="I53" s="1"/>
      <c r="J53" s="1"/>
      <c r="K53" s="4"/>
      <c r="L53" s="4"/>
      <c r="M53" s="4"/>
      <c r="N53" s="4"/>
      <c r="O53" s="4"/>
      <c r="P53" s="4"/>
      <c r="Q53" s="4"/>
      <c r="R53" s="4"/>
    </row>
    <row r="54" spans="2:18" s="2" customFormat="1" hidden="1" x14ac:dyDescent="0.25">
      <c r="B54" s="6"/>
      <c r="C54" s="6"/>
      <c r="D54" s="6"/>
      <c r="E54" s="6"/>
      <c r="F54" s="6"/>
      <c r="G54" s="6"/>
      <c r="H54" s="3"/>
      <c r="I54" s="7" t="s">
        <v>44</v>
      </c>
      <c r="J54" s="7" t="s">
        <v>45</v>
      </c>
      <c r="K54" s="4"/>
      <c r="L54" s="4"/>
      <c r="M54" s="4"/>
      <c r="N54" s="4"/>
      <c r="O54" s="4"/>
      <c r="P54" s="4"/>
      <c r="Q54" s="4"/>
      <c r="R54" s="4"/>
    </row>
    <row r="55" spans="2:18" s="2" customFormat="1" hidden="1" x14ac:dyDescent="0.25">
      <c r="H55" s="8"/>
      <c r="I55" s="7" t="s">
        <v>34</v>
      </c>
      <c r="J55" s="1"/>
      <c r="K55" s="4"/>
      <c r="L55" s="4"/>
      <c r="M55" s="4"/>
      <c r="N55" s="4"/>
      <c r="O55" s="4"/>
      <c r="P55" s="4"/>
      <c r="Q55" s="4"/>
      <c r="R55" s="4"/>
    </row>
    <row r="56" spans="2:18" s="2" customFormat="1" hidden="1" x14ac:dyDescent="0.25">
      <c r="H56" s="8"/>
      <c r="I56" s="7" t="s">
        <v>35</v>
      </c>
      <c r="J56" s="1"/>
      <c r="K56" s="4"/>
      <c r="L56" s="4"/>
      <c r="M56" s="4"/>
      <c r="N56" s="4"/>
      <c r="O56" s="4"/>
      <c r="P56" s="4"/>
      <c r="Q56" s="4"/>
      <c r="R56" s="4"/>
    </row>
    <row r="57" spans="2:18" s="2" customFormat="1" hidden="1" x14ac:dyDescent="0.25">
      <c r="H57" s="8"/>
      <c r="I57" s="7" t="s">
        <v>36</v>
      </c>
      <c r="J57" s="1"/>
      <c r="K57" s="4"/>
      <c r="L57" s="4"/>
      <c r="M57" s="4"/>
      <c r="N57" s="4"/>
      <c r="O57" s="4"/>
      <c r="P57" s="4"/>
      <c r="Q57" s="4"/>
      <c r="R57" s="4"/>
    </row>
    <row r="58" spans="2:18" s="2" customFormat="1" hidden="1" x14ac:dyDescent="0.25">
      <c r="H58" s="8"/>
      <c r="I58" s="7" t="s">
        <v>37</v>
      </c>
      <c r="J58" s="1"/>
      <c r="K58" s="4"/>
      <c r="L58" s="4"/>
      <c r="M58" s="4"/>
      <c r="N58" s="4"/>
      <c r="O58" s="4"/>
      <c r="P58" s="4"/>
      <c r="Q58" s="4"/>
      <c r="R58" s="4"/>
    </row>
    <row r="59" spans="2:18" s="2" customFormat="1" hidden="1" x14ac:dyDescent="0.25">
      <c r="H59" s="8"/>
      <c r="I59" s="7" t="s">
        <v>38</v>
      </c>
      <c r="J59" s="1"/>
      <c r="K59" s="4"/>
      <c r="L59" s="4"/>
      <c r="M59" s="4"/>
      <c r="N59" s="4"/>
      <c r="O59" s="4"/>
      <c r="P59" s="4"/>
      <c r="Q59" s="4"/>
      <c r="R59" s="4"/>
    </row>
    <row r="60" spans="2:18" s="2" customFormat="1" hidden="1" x14ac:dyDescent="0.25">
      <c r="H60" s="8"/>
      <c r="I60" s="7" t="s">
        <v>47</v>
      </c>
      <c r="J60" s="1"/>
      <c r="K60" s="4"/>
      <c r="L60" s="4"/>
      <c r="M60" s="4"/>
      <c r="N60" s="4"/>
      <c r="O60" s="4"/>
      <c r="P60" s="4"/>
      <c r="Q60" s="4"/>
      <c r="R60" s="4"/>
    </row>
    <row r="61" spans="2:18" s="2" customFormat="1" hidden="1" x14ac:dyDescent="0.25">
      <c r="H61" s="8"/>
      <c r="I61" s="1"/>
      <c r="J61" s="1"/>
      <c r="K61" s="4"/>
      <c r="L61" s="4"/>
      <c r="M61" s="4"/>
      <c r="N61" s="4"/>
      <c r="O61" s="4"/>
      <c r="P61" s="4"/>
      <c r="Q61" s="4"/>
      <c r="R61" s="4"/>
    </row>
    <row r="62" spans="2:18" s="2" customFormat="1" hidden="1" x14ac:dyDescent="0.25">
      <c r="H62" s="8"/>
      <c r="I62" s="7" t="s">
        <v>46</v>
      </c>
      <c r="J62" s="1"/>
      <c r="K62" s="4"/>
      <c r="L62" s="4"/>
      <c r="M62" s="4"/>
      <c r="N62" s="4"/>
      <c r="O62" s="4"/>
      <c r="P62" s="4"/>
      <c r="Q62" s="4"/>
      <c r="R62" s="4"/>
    </row>
    <row r="63" spans="2:18" s="2" customFormat="1" hidden="1" x14ac:dyDescent="0.25">
      <c r="H63" s="3"/>
      <c r="I63" s="1"/>
      <c r="J63" s="1"/>
      <c r="K63" s="4"/>
      <c r="L63" s="4"/>
      <c r="M63" s="4"/>
      <c r="N63" s="4"/>
      <c r="O63" s="4"/>
      <c r="P63" s="4"/>
      <c r="Q63" s="4"/>
      <c r="R63" s="4"/>
    </row>
    <row r="64" spans="2:18" s="2" customFormat="1" hidden="1" x14ac:dyDescent="0.25">
      <c r="H64" s="8"/>
      <c r="I64" s="7" t="s">
        <v>48</v>
      </c>
      <c r="J64" s="1"/>
      <c r="K64" s="4"/>
      <c r="L64" s="4"/>
      <c r="M64" s="4"/>
      <c r="N64" s="4"/>
      <c r="O64" s="4"/>
      <c r="P64" s="4"/>
      <c r="Q64" s="4"/>
      <c r="R64" s="4"/>
    </row>
    <row r="65" spans="8:18" s="2" customFormat="1" hidden="1" x14ac:dyDescent="0.25">
      <c r="H65" s="8"/>
      <c r="I65" s="7" t="s">
        <v>50</v>
      </c>
      <c r="J65" s="1"/>
      <c r="K65" s="4"/>
      <c r="L65" s="4"/>
      <c r="M65" s="4"/>
      <c r="N65" s="4"/>
      <c r="O65" s="4"/>
      <c r="P65" s="4"/>
      <c r="Q65" s="4"/>
      <c r="R65" s="4"/>
    </row>
    <row r="66" spans="8:18" s="2" customFormat="1" hidden="1" x14ac:dyDescent="0.25">
      <c r="H66" s="3"/>
      <c r="I66" s="7" t="s">
        <v>41</v>
      </c>
      <c r="J66" s="1"/>
      <c r="K66" s="4"/>
      <c r="L66" s="4"/>
      <c r="M66" s="4"/>
      <c r="N66" s="4"/>
      <c r="O66" s="4"/>
      <c r="P66" s="4"/>
      <c r="Q66" s="4"/>
      <c r="R66" s="4"/>
    </row>
    <row r="67" spans="8:18" s="2" customFormat="1" hidden="1" x14ac:dyDescent="0.25">
      <c r="H67" s="3"/>
      <c r="I67" s="7" t="s">
        <v>42</v>
      </c>
      <c r="J67" s="1"/>
      <c r="K67" s="4"/>
      <c r="L67" s="4"/>
      <c r="M67" s="4"/>
      <c r="N67" s="4"/>
      <c r="O67" s="4"/>
      <c r="P67" s="4"/>
      <c r="Q67" s="4"/>
      <c r="R67" s="4"/>
    </row>
    <row r="68" spans="8:18" s="2" customFormat="1" hidden="1" x14ac:dyDescent="0.25">
      <c r="H68" s="3"/>
      <c r="I68" s="7" t="s">
        <v>40</v>
      </c>
      <c r="J68" s="7" t="s">
        <v>211</v>
      </c>
      <c r="K68" s="13" t="s">
        <v>1</v>
      </c>
      <c r="L68" s="4"/>
      <c r="M68" s="4"/>
      <c r="N68" s="4"/>
      <c r="O68" s="4"/>
      <c r="P68" s="4"/>
      <c r="Q68" s="4"/>
      <c r="R68" s="4"/>
    </row>
    <row r="69" spans="8:18" s="2" customFormat="1" hidden="1" x14ac:dyDescent="0.25">
      <c r="H69" s="3"/>
      <c r="I69" s="7" t="s">
        <v>39</v>
      </c>
      <c r="J69" s="1"/>
      <c r="K69" s="4"/>
      <c r="L69" s="4"/>
      <c r="M69" s="4"/>
      <c r="N69" s="4"/>
      <c r="O69" s="4"/>
      <c r="P69" s="4"/>
      <c r="Q69" s="4"/>
      <c r="R69" s="4"/>
    </row>
    <row r="70" spans="8:18" s="2" customFormat="1" hidden="1" x14ac:dyDescent="0.25">
      <c r="H70" s="3"/>
      <c r="I70" s="7" t="s">
        <v>49</v>
      </c>
      <c r="J70" s="1"/>
      <c r="K70" s="4"/>
      <c r="L70" s="4"/>
      <c r="M70" s="4"/>
      <c r="N70" s="4"/>
      <c r="O70" s="4"/>
      <c r="P70" s="4"/>
      <c r="Q70" s="4"/>
      <c r="R70" s="4"/>
    </row>
    <row r="71" spans="8:18" s="2" customFormat="1" hidden="1" x14ac:dyDescent="0.25">
      <c r="H71" s="3"/>
      <c r="I71" s="1"/>
      <c r="J71" s="1"/>
      <c r="K71" s="4"/>
      <c r="L71" s="4"/>
      <c r="M71" s="4"/>
      <c r="N71" s="4"/>
      <c r="O71" s="4"/>
      <c r="P71" s="4"/>
      <c r="Q71" s="4"/>
      <c r="R71" s="4"/>
    </row>
    <row r="72" spans="8:18" s="2" customFormat="1" hidden="1" x14ac:dyDescent="0.25">
      <c r="H72" s="3"/>
      <c r="I72" s="7">
        <v>200</v>
      </c>
      <c r="J72" s="1"/>
      <c r="K72" s="4"/>
      <c r="L72" s="4"/>
      <c r="M72" s="4"/>
      <c r="N72" s="4"/>
      <c r="O72" s="4"/>
      <c r="P72" s="4"/>
      <c r="Q72" s="4"/>
      <c r="R72" s="4"/>
    </row>
    <row r="73" spans="8:18" s="2" customFormat="1" hidden="1" x14ac:dyDescent="0.25">
      <c r="H73" s="3"/>
      <c r="I73" s="7" t="s">
        <v>51</v>
      </c>
      <c r="J73" s="7" t="s">
        <v>56</v>
      </c>
      <c r="K73" s="76">
        <f>IF(G21=0,D20,D20/G21)</f>
        <v>0</v>
      </c>
      <c r="L73" s="1" t="s">
        <v>218</v>
      </c>
      <c r="M73" s="4"/>
      <c r="N73" s="4"/>
      <c r="O73" s="4"/>
      <c r="P73" s="4"/>
      <c r="Q73" s="4"/>
      <c r="R73" s="4"/>
    </row>
    <row r="74" spans="8:18" s="2" customFormat="1" hidden="1" x14ac:dyDescent="0.25">
      <c r="H74" s="3"/>
      <c r="I74" s="7" t="s">
        <v>54</v>
      </c>
      <c r="J74" s="7" t="s">
        <v>55</v>
      </c>
      <c r="K74" s="76">
        <f>IF(G21=0,D20+D22,D20/G21+D22)</f>
        <v>0</v>
      </c>
      <c r="L74" s="101" t="s">
        <v>220</v>
      </c>
      <c r="M74" s="4"/>
      <c r="N74" s="4"/>
      <c r="O74" s="4"/>
      <c r="P74" s="4"/>
      <c r="Q74" s="4"/>
      <c r="R74" s="4"/>
    </row>
    <row r="75" spans="8:18" s="2" customFormat="1" hidden="1" x14ac:dyDescent="0.25">
      <c r="H75" s="3"/>
      <c r="I75" s="7" t="s">
        <v>52</v>
      </c>
      <c r="J75" s="4"/>
      <c r="K75" s="76">
        <f>IF(G21=0,D20*I21,D20/G21*I21)</f>
        <v>0</v>
      </c>
      <c r="L75" s="1" t="s">
        <v>218</v>
      </c>
      <c r="M75" s="4"/>
      <c r="N75" s="4"/>
      <c r="O75" s="4"/>
      <c r="P75" s="4"/>
      <c r="Q75" s="4"/>
      <c r="R75" s="4"/>
    </row>
    <row r="76" spans="8:18" s="2" customFormat="1" hidden="1" x14ac:dyDescent="0.25">
      <c r="H76" s="3"/>
      <c r="I76" s="7" t="s">
        <v>53</v>
      </c>
      <c r="J76" s="7" t="s">
        <v>201</v>
      </c>
      <c r="K76" s="76">
        <f>IF(G21=0,(D20+D22)*I21,(D20/G21+D22)*I21)</f>
        <v>0</v>
      </c>
      <c r="L76" s="101" t="s">
        <v>220</v>
      </c>
      <c r="M76" s="4"/>
      <c r="N76" s="4"/>
      <c r="O76" s="4"/>
      <c r="P76" s="4"/>
      <c r="Q76" s="4"/>
      <c r="R76" s="4"/>
    </row>
    <row r="77" spans="8:18" s="2" customFormat="1" hidden="1" x14ac:dyDescent="0.25">
      <c r="H77" s="3"/>
      <c r="I77" s="7" t="s">
        <v>195</v>
      </c>
      <c r="J77" s="7" t="s">
        <v>94</v>
      </c>
      <c r="K77" s="12"/>
      <c r="L77" s="4"/>
      <c r="M77" s="4"/>
      <c r="N77" s="4"/>
      <c r="O77" s="4"/>
      <c r="P77" s="4"/>
      <c r="Q77" s="4"/>
      <c r="R77" s="4"/>
    </row>
    <row r="78" spans="8:18" s="2" customFormat="1" hidden="1" x14ac:dyDescent="0.25">
      <c r="H78" s="3"/>
      <c r="I78" s="7" t="s">
        <v>196</v>
      </c>
      <c r="J78" s="7" t="s">
        <v>57</v>
      </c>
      <c r="K78" s="4"/>
      <c r="L78" s="4"/>
      <c r="M78" s="4"/>
      <c r="N78" s="4"/>
      <c r="O78" s="4"/>
      <c r="P78" s="4"/>
      <c r="Q78" s="4"/>
      <c r="R78" s="4"/>
    </row>
    <row r="79" spans="8:18" hidden="1" x14ac:dyDescent="0.25">
      <c r="I79" s="7" t="s">
        <v>217</v>
      </c>
      <c r="K79" s="3"/>
    </row>
    <row r="80" spans="8:18" s="2" customFormat="1" hidden="1" x14ac:dyDescent="0.25">
      <c r="H80" s="3"/>
      <c r="I80" s="1"/>
      <c r="J80" s="48"/>
      <c r="K80" s="49"/>
      <c r="L80" s="10"/>
      <c r="M80" s="4"/>
      <c r="N80" s="4"/>
      <c r="O80" s="4"/>
      <c r="P80" s="4"/>
      <c r="Q80" s="4"/>
      <c r="R80" s="4"/>
    </row>
    <row r="81" spans="8:18" s="2" customFormat="1" hidden="1" x14ac:dyDescent="0.25">
      <c r="H81" s="3"/>
      <c r="I81" s="7" t="s">
        <v>58</v>
      </c>
      <c r="J81" s="7" t="s">
        <v>84</v>
      </c>
      <c r="K81" s="49"/>
      <c r="L81" s="10"/>
      <c r="M81" s="4"/>
      <c r="N81" s="4"/>
      <c r="O81" s="4"/>
      <c r="P81" s="4"/>
      <c r="Q81" s="4"/>
      <c r="R81" s="4"/>
    </row>
    <row r="82" spans="8:18" s="2" customFormat="1" hidden="1" x14ac:dyDescent="0.25">
      <c r="H82" s="3"/>
      <c r="I82" s="1"/>
      <c r="J82" s="7" t="str">
        <f>I55</f>
        <v>buyer</v>
      </c>
      <c r="K82" s="7" t="str">
        <f>I56</f>
        <v>seller</v>
      </c>
      <c r="L82" s="10"/>
      <c r="M82" s="4"/>
      <c r="N82" s="4"/>
      <c r="O82" s="4"/>
      <c r="P82" s="4"/>
      <c r="Q82" s="4"/>
      <c r="R82" s="4"/>
    </row>
    <row r="83" spans="8:18" s="2" customFormat="1" hidden="1" x14ac:dyDescent="0.25">
      <c r="H83" s="3"/>
      <c r="I83" s="7" t="s">
        <v>6</v>
      </c>
      <c r="J83" s="7"/>
      <c r="K83" s="7" t="s">
        <v>59</v>
      </c>
      <c r="L83" s="10"/>
      <c r="M83" s="4"/>
      <c r="N83" s="4"/>
      <c r="O83" s="4"/>
      <c r="P83" s="4"/>
      <c r="Q83" s="4"/>
      <c r="R83" s="4"/>
    </row>
    <row r="84" spans="8:18" s="2" customFormat="1" hidden="1" x14ac:dyDescent="0.25">
      <c r="H84" s="3"/>
      <c r="I84" s="7" t="s">
        <v>7</v>
      </c>
      <c r="J84" s="7"/>
      <c r="K84" s="7" t="s">
        <v>59</v>
      </c>
      <c r="L84" s="10"/>
      <c r="M84" s="4"/>
      <c r="N84" s="4"/>
      <c r="O84" s="4"/>
      <c r="P84" s="4"/>
      <c r="Q84" s="4"/>
      <c r="R84" s="4"/>
    </row>
    <row r="85" spans="8:18" s="2" customFormat="1" hidden="1" x14ac:dyDescent="0.25">
      <c r="H85" s="3"/>
      <c r="I85" s="7" t="s">
        <v>8</v>
      </c>
      <c r="J85" s="7"/>
      <c r="K85" s="7" t="s">
        <v>59</v>
      </c>
      <c r="L85" s="10"/>
      <c r="M85" s="4"/>
      <c r="N85" s="4"/>
      <c r="O85" s="4"/>
      <c r="P85" s="4"/>
      <c r="Q85" s="4"/>
      <c r="R85" s="4"/>
    </row>
    <row r="86" spans="8:18" s="2" customFormat="1" hidden="1" x14ac:dyDescent="0.25">
      <c r="H86" s="3"/>
      <c r="I86" s="7" t="s">
        <v>9</v>
      </c>
      <c r="J86" s="7"/>
      <c r="K86" s="7" t="s">
        <v>59</v>
      </c>
      <c r="L86" s="10"/>
      <c r="M86" s="4"/>
      <c r="N86" s="4"/>
      <c r="O86" s="4"/>
      <c r="P86" s="4"/>
      <c r="Q86" s="4"/>
      <c r="R86" s="4"/>
    </row>
    <row r="87" spans="8:18" s="2" customFormat="1" hidden="1" x14ac:dyDescent="0.25">
      <c r="H87" s="3"/>
      <c r="I87" s="7" t="s">
        <v>10</v>
      </c>
      <c r="J87" s="7"/>
      <c r="K87" s="7" t="s">
        <v>59</v>
      </c>
      <c r="L87" s="4"/>
      <c r="M87" s="4"/>
      <c r="N87" s="4"/>
      <c r="O87" s="4"/>
      <c r="P87" s="4"/>
      <c r="Q87" s="4"/>
      <c r="R87" s="4"/>
    </row>
    <row r="88" spans="8:18" s="2" customFormat="1" hidden="1" x14ac:dyDescent="0.25">
      <c r="H88" s="3"/>
      <c r="I88" s="7" t="s">
        <v>11</v>
      </c>
      <c r="J88" s="7"/>
      <c r="K88" s="7" t="s">
        <v>59</v>
      </c>
      <c r="L88" s="10"/>
      <c r="M88" s="4"/>
      <c r="N88" s="4"/>
      <c r="O88" s="4"/>
      <c r="P88" s="4"/>
      <c r="Q88" s="4"/>
      <c r="R88" s="4"/>
    </row>
    <row r="89" spans="8:18" s="2" customFormat="1" hidden="1" x14ac:dyDescent="0.25">
      <c r="H89" s="3"/>
      <c r="I89" s="7" t="s">
        <v>12</v>
      </c>
      <c r="J89" s="7" t="s">
        <v>60</v>
      </c>
      <c r="K89" s="7"/>
      <c r="L89" s="10"/>
      <c r="M89" s="4"/>
      <c r="N89" s="4"/>
      <c r="O89" s="4"/>
      <c r="P89" s="4"/>
      <c r="Q89" s="4"/>
      <c r="R89" s="4"/>
    </row>
    <row r="90" spans="8:18" s="2" customFormat="1" hidden="1" x14ac:dyDescent="0.25">
      <c r="H90" s="3"/>
      <c r="I90" s="7" t="s">
        <v>13</v>
      </c>
      <c r="J90" s="7" t="s">
        <v>60</v>
      </c>
      <c r="K90" s="7"/>
      <c r="L90" s="10"/>
      <c r="M90" s="4"/>
      <c r="N90" s="4"/>
      <c r="O90" s="4"/>
      <c r="P90" s="4"/>
      <c r="Q90" s="4"/>
      <c r="R90" s="4"/>
    </row>
    <row r="91" spans="8:18" s="2" customFormat="1" hidden="1" x14ac:dyDescent="0.25">
      <c r="H91" s="3"/>
      <c r="I91" s="7" t="s">
        <v>14</v>
      </c>
      <c r="J91" s="7" t="s">
        <v>61</v>
      </c>
      <c r="K91" s="7"/>
      <c r="L91" s="10"/>
      <c r="M91" s="4"/>
      <c r="N91" s="4"/>
      <c r="O91" s="4"/>
      <c r="P91" s="4"/>
      <c r="Q91" s="4"/>
      <c r="R91" s="4"/>
    </row>
    <row r="92" spans="8:18" s="2" customFormat="1" hidden="1" x14ac:dyDescent="0.25">
      <c r="H92" s="3"/>
      <c r="I92" s="7" t="s">
        <v>15</v>
      </c>
      <c r="J92" s="7" t="s">
        <v>61</v>
      </c>
      <c r="K92" s="7"/>
      <c r="L92" s="4"/>
      <c r="M92" s="4"/>
      <c r="N92" s="4"/>
      <c r="O92" s="4"/>
      <c r="P92" s="4"/>
      <c r="Q92" s="4"/>
      <c r="R92" s="4"/>
    </row>
    <row r="93" spans="8:18" s="2" customFormat="1" hidden="1" x14ac:dyDescent="0.25">
      <c r="H93" s="3"/>
      <c r="I93" s="7" t="s">
        <v>16</v>
      </c>
      <c r="J93" s="7" t="s">
        <v>61</v>
      </c>
      <c r="K93" s="7"/>
      <c r="L93" s="4"/>
      <c r="M93" s="4"/>
      <c r="N93" s="4"/>
      <c r="O93" s="4"/>
      <c r="P93" s="4"/>
      <c r="Q93" s="4"/>
      <c r="R93" s="4"/>
    </row>
    <row r="94" spans="8:18" s="2" customFormat="1" hidden="1" x14ac:dyDescent="0.25">
      <c r="H94" s="3"/>
      <c r="I94" s="1"/>
      <c r="J94" s="48"/>
      <c r="K94" s="49"/>
      <c r="L94" s="10"/>
      <c r="M94" s="4"/>
      <c r="N94" s="4"/>
      <c r="O94" s="4"/>
      <c r="P94" s="4"/>
      <c r="Q94" s="4"/>
      <c r="R94" s="4"/>
    </row>
    <row r="95" spans="8:18" s="2" customFormat="1" hidden="1" x14ac:dyDescent="0.25">
      <c r="H95" s="3"/>
      <c r="I95" s="7" t="s">
        <v>62</v>
      </c>
      <c r="J95" s="7" t="s">
        <v>213</v>
      </c>
      <c r="K95" s="14" t="s">
        <v>2</v>
      </c>
      <c r="L95" s="1" t="s">
        <v>66</v>
      </c>
      <c r="M95" s="52" t="s">
        <v>76</v>
      </c>
      <c r="N95" s="4"/>
      <c r="O95" s="4"/>
      <c r="P95" s="4"/>
      <c r="Q95" s="4"/>
      <c r="R95" s="4"/>
    </row>
    <row r="96" spans="8:18" s="2" customFormat="1" hidden="1" x14ac:dyDescent="0.25">
      <c r="H96" s="3"/>
      <c r="I96" s="7" t="s">
        <v>63</v>
      </c>
      <c r="J96" s="1"/>
      <c r="K96" s="7" t="s">
        <v>65</v>
      </c>
      <c r="L96" s="15" t="s">
        <v>5</v>
      </c>
      <c r="M96" s="4"/>
      <c r="N96" s="4"/>
      <c r="O96" s="4"/>
      <c r="P96" s="4"/>
      <c r="Q96" s="4"/>
      <c r="R96" s="4"/>
    </row>
    <row r="97" spans="8:18" s="2" customFormat="1" hidden="1" x14ac:dyDescent="0.25">
      <c r="H97" s="3"/>
      <c r="I97" s="7" t="s">
        <v>64</v>
      </c>
      <c r="J97" s="7" t="s">
        <v>0</v>
      </c>
      <c r="K97" s="7" t="s">
        <v>208</v>
      </c>
      <c r="L97" s="15" t="s">
        <v>85</v>
      </c>
      <c r="M97" s="4"/>
      <c r="N97" s="4"/>
      <c r="O97" s="4"/>
      <c r="P97" s="4"/>
      <c r="Q97" s="4"/>
      <c r="R97" s="4"/>
    </row>
    <row r="98" spans="8:18" s="2" customFormat="1" hidden="1" x14ac:dyDescent="0.25">
      <c r="H98" s="3"/>
      <c r="I98" s="7" t="s">
        <v>43</v>
      </c>
      <c r="J98" s="1"/>
      <c r="K98" s="4"/>
      <c r="L98" s="4"/>
      <c r="M98" s="4"/>
      <c r="N98" s="4"/>
      <c r="O98" s="4"/>
      <c r="P98" s="4"/>
      <c r="Q98" s="4"/>
      <c r="R98" s="4"/>
    </row>
    <row r="99" spans="8:18" s="2" customFormat="1" hidden="1" x14ac:dyDescent="0.25">
      <c r="H99" s="3"/>
      <c r="I99" s="7" t="s">
        <v>67</v>
      </c>
      <c r="J99" s="1"/>
      <c r="K99" s="4"/>
      <c r="L99" s="4"/>
      <c r="M99" s="4"/>
      <c r="N99" s="4"/>
      <c r="O99" s="4"/>
      <c r="P99" s="4"/>
      <c r="Q99" s="4"/>
      <c r="R99" s="4"/>
    </row>
    <row r="100" spans="8:18" s="2" customFormat="1" hidden="1" x14ac:dyDescent="0.25">
      <c r="H100" s="3"/>
      <c r="I100" s="7" t="s">
        <v>39</v>
      </c>
      <c r="J100" s="4"/>
      <c r="K100" s="4"/>
      <c r="L100" s="4"/>
      <c r="M100" s="4"/>
      <c r="N100" s="4"/>
      <c r="O100" s="4"/>
      <c r="P100" s="4"/>
      <c r="Q100" s="4"/>
      <c r="R100" s="4"/>
    </row>
    <row r="101" spans="8:18" s="2" customFormat="1" hidden="1" x14ac:dyDescent="0.25">
      <c r="H101" s="3"/>
      <c r="J101" s="1"/>
      <c r="K101" s="4"/>
      <c r="L101" s="4"/>
      <c r="M101" s="4"/>
      <c r="N101" s="4"/>
      <c r="O101" s="4"/>
      <c r="P101" s="4"/>
      <c r="Q101" s="4"/>
      <c r="R101" s="4"/>
    </row>
    <row r="102" spans="8:18" s="2" customFormat="1" hidden="1" x14ac:dyDescent="0.25">
      <c r="H102" s="3"/>
      <c r="I102" s="13" t="s">
        <v>3</v>
      </c>
      <c r="K102" s="4"/>
      <c r="L102" s="4"/>
      <c r="M102" s="4"/>
      <c r="N102" s="4"/>
      <c r="O102" s="4"/>
      <c r="P102" s="4"/>
      <c r="Q102" s="4"/>
      <c r="R102" s="4"/>
    </row>
    <row r="103" spans="8:18" s="2" customFormat="1" hidden="1" x14ac:dyDescent="0.25">
      <c r="H103" s="3"/>
      <c r="J103" s="48"/>
      <c r="K103" s="49"/>
      <c r="L103" s="10"/>
      <c r="M103" s="4"/>
      <c r="N103" s="4"/>
      <c r="O103" s="4"/>
      <c r="P103" s="4"/>
      <c r="Q103" s="4"/>
      <c r="R103" s="4"/>
    </row>
    <row r="104" spans="8:18" s="2" customFormat="1" hidden="1" x14ac:dyDescent="0.25">
      <c r="H104" s="3"/>
      <c r="I104" s="11" t="s">
        <v>71</v>
      </c>
      <c r="J104" s="48"/>
      <c r="K104" s="49"/>
      <c r="L104" s="10"/>
      <c r="M104" s="4"/>
      <c r="N104" s="4"/>
      <c r="O104" s="4"/>
      <c r="P104" s="4"/>
      <c r="Q104" s="4"/>
      <c r="R104" s="4"/>
    </row>
    <row r="105" spans="8:18" s="2" customFormat="1" hidden="1" x14ac:dyDescent="0.25">
      <c r="H105" s="3"/>
      <c r="I105" s="11" t="s">
        <v>72</v>
      </c>
      <c r="J105" s="48"/>
      <c r="K105" s="49"/>
      <c r="L105" s="10"/>
      <c r="M105" s="4"/>
      <c r="N105" s="4"/>
      <c r="O105" s="4"/>
      <c r="P105" s="4"/>
      <c r="Q105" s="4"/>
      <c r="R105" s="4"/>
    </row>
    <row r="106" spans="8:18" s="2" customFormat="1" hidden="1" x14ac:dyDescent="0.25">
      <c r="H106" s="3"/>
      <c r="I106" s="7" t="s">
        <v>73</v>
      </c>
      <c r="J106" s="48"/>
      <c r="K106" s="49"/>
      <c r="L106" s="10"/>
      <c r="M106" s="4"/>
      <c r="N106" s="4"/>
      <c r="O106" s="4"/>
      <c r="P106" s="4"/>
      <c r="Q106" s="4"/>
      <c r="R106" s="4"/>
    </row>
    <row r="107" spans="8:18" s="2" customFormat="1" hidden="1" x14ac:dyDescent="0.25">
      <c r="H107" s="3"/>
      <c r="I107" s="7" t="s">
        <v>74</v>
      </c>
      <c r="J107" s="48"/>
      <c r="K107" s="49"/>
      <c r="L107" s="10"/>
      <c r="M107" s="4"/>
      <c r="N107" s="4"/>
      <c r="O107" s="4"/>
      <c r="P107" s="4"/>
      <c r="Q107" s="4"/>
      <c r="R107" s="4"/>
    </row>
    <row r="108" spans="8:18" s="2" customFormat="1" ht="12.75" hidden="1" customHeight="1" x14ac:dyDescent="0.25">
      <c r="H108" s="3"/>
      <c r="I108" s="7" t="s">
        <v>75</v>
      </c>
      <c r="J108" s="48"/>
      <c r="K108" s="49"/>
      <c r="L108" s="10"/>
      <c r="M108" s="4"/>
      <c r="N108" s="4"/>
      <c r="O108" s="4"/>
      <c r="P108" s="4"/>
      <c r="Q108" s="4"/>
      <c r="R108" s="4"/>
    </row>
    <row r="109" spans="8:18" ht="11.25" hidden="1" customHeight="1" x14ac:dyDescent="0.25">
      <c r="I109" s="7" t="s">
        <v>239</v>
      </c>
      <c r="J109" s="9"/>
      <c r="K109" s="9"/>
      <c r="L109" s="9"/>
    </row>
    <row r="110" spans="8:18" hidden="1" x14ac:dyDescent="0.25">
      <c r="I110" s="7" t="s">
        <v>233</v>
      </c>
      <c r="L110" s="3"/>
      <c r="M110" s="3"/>
      <c r="N110" s="3"/>
      <c r="O110" s="3"/>
      <c r="P110" s="3"/>
      <c r="Q110" s="3"/>
      <c r="R110" s="3"/>
    </row>
    <row r="111" spans="8:18" hidden="1" x14ac:dyDescent="0.25">
      <c r="I111" s="7" t="s">
        <v>234</v>
      </c>
      <c r="L111" s="3"/>
      <c r="M111" s="3"/>
      <c r="N111" s="3"/>
      <c r="O111" s="3"/>
      <c r="P111" s="3"/>
      <c r="Q111" s="3"/>
      <c r="R111" s="3"/>
    </row>
    <row r="112" spans="8:18" s="2" customFormat="1" hidden="1" x14ac:dyDescent="0.25">
      <c r="H112" s="3"/>
      <c r="I112" s="9"/>
      <c r="J112" s="48"/>
      <c r="K112" s="49"/>
      <c r="L112" s="10"/>
      <c r="M112" s="4"/>
      <c r="N112" s="4"/>
      <c r="O112" s="4"/>
      <c r="P112" s="4"/>
      <c r="Q112" s="4"/>
      <c r="R112" s="4"/>
    </row>
    <row r="113" spans="6:18" s="2" customFormat="1" hidden="1" x14ac:dyDescent="0.25">
      <c r="H113" s="3">
        <v>1</v>
      </c>
      <c r="I113" s="7" t="s">
        <v>330</v>
      </c>
      <c r="J113" s="20">
        <v>1</v>
      </c>
      <c r="K113" s="7" t="e">
        <f>CONCATENATE("veoseliik",VLOOKUP(D16,I113:J119,2,FALSE))</f>
        <v>#N/A</v>
      </c>
      <c r="L113" s="3"/>
      <c r="N113" s="4"/>
      <c r="O113" s="4"/>
      <c r="P113" s="4"/>
      <c r="Q113" s="4"/>
      <c r="R113" s="4"/>
    </row>
    <row r="114" spans="6:18" s="2" customFormat="1" hidden="1" x14ac:dyDescent="0.25">
      <c r="H114" s="21">
        <v>2</v>
      </c>
      <c r="I114" s="7" t="s">
        <v>331</v>
      </c>
      <c r="J114" s="20">
        <v>2</v>
      </c>
      <c r="K114" s="1"/>
      <c r="L114" s="3"/>
      <c r="N114" s="4"/>
      <c r="O114" s="4"/>
      <c r="P114" s="4"/>
      <c r="Q114" s="4"/>
      <c r="R114" s="4"/>
    </row>
    <row r="115" spans="6:18" s="2" customFormat="1" hidden="1" x14ac:dyDescent="0.25">
      <c r="H115" s="3">
        <v>3</v>
      </c>
      <c r="I115" s="7" t="s">
        <v>332</v>
      </c>
      <c r="J115" s="20">
        <v>3</v>
      </c>
      <c r="L115" s="3"/>
      <c r="N115" s="4"/>
      <c r="O115" s="4"/>
      <c r="P115" s="4"/>
      <c r="Q115" s="4"/>
      <c r="R115" s="4"/>
    </row>
    <row r="116" spans="6:18" s="2" customFormat="1" hidden="1" x14ac:dyDescent="0.25">
      <c r="F116" s="3"/>
      <c r="H116" s="3">
        <v>4</v>
      </c>
      <c r="I116" s="7" t="s">
        <v>333</v>
      </c>
      <c r="J116" s="20">
        <v>4</v>
      </c>
      <c r="K116" s="1"/>
      <c r="L116" s="3"/>
      <c r="N116" s="4"/>
      <c r="O116" s="4"/>
      <c r="P116" s="4"/>
      <c r="Q116" s="4"/>
      <c r="R116" s="4"/>
    </row>
    <row r="117" spans="6:18" s="2" customFormat="1" hidden="1" x14ac:dyDescent="0.25">
      <c r="F117" s="3"/>
      <c r="H117" s="3">
        <v>5</v>
      </c>
      <c r="I117" s="7" t="s">
        <v>334</v>
      </c>
      <c r="J117" s="20">
        <v>5</v>
      </c>
      <c r="K117" s="4"/>
      <c r="L117" s="3"/>
      <c r="N117" s="4"/>
      <c r="O117" s="4"/>
      <c r="P117" s="4"/>
      <c r="Q117" s="4"/>
      <c r="R117" s="4"/>
    </row>
    <row r="118" spans="6:18" s="2" customFormat="1" hidden="1" x14ac:dyDescent="0.25">
      <c r="F118" s="3"/>
      <c r="H118" s="3">
        <v>6</v>
      </c>
      <c r="I118" s="7" t="s">
        <v>335</v>
      </c>
      <c r="J118" s="20">
        <v>6</v>
      </c>
      <c r="K118" s="1"/>
      <c r="L118" s="3"/>
      <c r="N118" s="4"/>
      <c r="O118" s="4"/>
      <c r="P118" s="4"/>
      <c r="Q118" s="4"/>
      <c r="R118" s="4"/>
    </row>
    <row r="119" spans="6:18" s="2" customFormat="1" hidden="1" x14ac:dyDescent="0.25">
      <c r="H119" s="3">
        <v>7</v>
      </c>
      <c r="I119" s="7" t="s">
        <v>336</v>
      </c>
      <c r="J119" s="20">
        <v>7</v>
      </c>
      <c r="K119" s="1"/>
      <c r="L119" s="3"/>
      <c r="N119" s="4"/>
      <c r="O119" s="4"/>
      <c r="P119" s="4"/>
      <c r="Q119" s="4"/>
      <c r="R119" s="4"/>
    </row>
    <row r="120" spans="6:18" s="2" customFormat="1" hidden="1" x14ac:dyDescent="0.25">
      <c r="H120" s="3"/>
      <c r="I120" s="3"/>
      <c r="J120" s="1"/>
      <c r="K120" s="1"/>
      <c r="L120" s="3"/>
      <c r="M120" s="3"/>
      <c r="N120" s="4"/>
      <c r="O120" s="4"/>
      <c r="P120" s="4"/>
      <c r="Q120" s="4"/>
      <c r="R120" s="4"/>
    </row>
    <row r="121" spans="6:18" s="2" customFormat="1" hidden="1" x14ac:dyDescent="0.25">
      <c r="H121" s="3">
        <v>1</v>
      </c>
      <c r="I121" s="3" t="s">
        <v>330</v>
      </c>
      <c r="J121" s="50"/>
      <c r="K121" s="7" t="s">
        <v>337</v>
      </c>
      <c r="L121" s="22"/>
      <c r="M121" s="3"/>
      <c r="N121" s="4"/>
      <c r="O121" s="4"/>
      <c r="P121" s="4"/>
      <c r="Q121" s="4"/>
      <c r="R121" s="4"/>
    </row>
    <row r="122" spans="6:18" s="2" customFormat="1" hidden="1" x14ac:dyDescent="0.25">
      <c r="H122" s="3"/>
      <c r="I122" s="3"/>
      <c r="J122" s="1"/>
      <c r="K122" s="7" t="s">
        <v>338</v>
      </c>
      <c r="L122" s="22"/>
      <c r="M122" s="3"/>
      <c r="N122" s="4"/>
      <c r="O122" s="4"/>
      <c r="P122" s="4"/>
      <c r="Q122" s="4"/>
      <c r="R122" s="4"/>
    </row>
    <row r="123" spans="6:18" s="2" customFormat="1" hidden="1" x14ac:dyDescent="0.25">
      <c r="H123" s="3"/>
      <c r="I123" s="3"/>
      <c r="J123" s="1"/>
      <c r="K123" s="7" t="s">
        <v>339</v>
      </c>
      <c r="L123" s="22"/>
      <c r="M123" s="3"/>
      <c r="N123" s="4"/>
      <c r="O123" s="4"/>
      <c r="P123" s="4"/>
      <c r="Q123" s="4"/>
      <c r="R123" s="4"/>
    </row>
    <row r="124" spans="6:18" s="2" customFormat="1" hidden="1" x14ac:dyDescent="0.25">
      <c r="H124" s="3"/>
      <c r="I124" s="3"/>
      <c r="J124" s="1"/>
      <c r="K124" s="7" t="s">
        <v>340</v>
      </c>
      <c r="L124" s="22"/>
      <c r="M124" s="3"/>
      <c r="N124" s="4"/>
      <c r="O124" s="4"/>
      <c r="P124" s="4"/>
      <c r="Q124" s="4"/>
      <c r="R124" s="4"/>
    </row>
    <row r="125" spans="6:18" s="2" customFormat="1" hidden="1" x14ac:dyDescent="0.25">
      <c r="H125" s="3"/>
      <c r="I125" s="3"/>
      <c r="J125" s="1"/>
      <c r="K125" s="7" t="s">
        <v>341</v>
      </c>
      <c r="L125" s="22"/>
      <c r="M125" s="3"/>
      <c r="N125" s="4"/>
      <c r="O125" s="4"/>
      <c r="P125" s="4"/>
      <c r="Q125" s="4"/>
      <c r="R125" s="4"/>
    </row>
    <row r="126" spans="6:18" s="2" customFormat="1" hidden="1" x14ac:dyDescent="0.25">
      <c r="H126" s="3"/>
      <c r="I126" s="3"/>
      <c r="J126" s="1"/>
      <c r="K126" s="7" t="s">
        <v>342</v>
      </c>
      <c r="L126" s="22"/>
      <c r="M126" s="3"/>
      <c r="N126" s="4"/>
      <c r="O126" s="4"/>
      <c r="P126" s="4"/>
      <c r="Q126" s="4"/>
      <c r="R126" s="4"/>
    </row>
    <row r="127" spans="6:18" s="2" customFormat="1" hidden="1" x14ac:dyDescent="0.25">
      <c r="H127" s="3"/>
      <c r="I127" s="3"/>
      <c r="J127" s="1"/>
      <c r="K127" s="7" t="s">
        <v>343</v>
      </c>
      <c r="L127" s="22"/>
      <c r="M127" s="3"/>
      <c r="N127" s="4"/>
      <c r="O127" s="4"/>
      <c r="P127" s="4"/>
      <c r="Q127" s="4"/>
      <c r="R127" s="4"/>
    </row>
    <row r="128" spans="6:18" s="2" customFormat="1" hidden="1" x14ac:dyDescent="0.25">
      <c r="H128" s="3"/>
      <c r="I128" s="3"/>
      <c r="J128" s="1"/>
      <c r="K128" s="7" t="s">
        <v>344</v>
      </c>
      <c r="L128" s="22"/>
      <c r="M128" s="3"/>
      <c r="N128" s="4"/>
      <c r="O128" s="4"/>
      <c r="P128" s="4"/>
      <c r="Q128" s="4"/>
      <c r="R128" s="4"/>
    </row>
    <row r="129" spans="6:18" s="2" customFormat="1" hidden="1" x14ac:dyDescent="0.25">
      <c r="H129" s="3"/>
      <c r="I129" s="3"/>
      <c r="J129" s="1"/>
      <c r="K129" s="7" t="s">
        <v>345</v>
      </c>
      <c r="L129" s="22"/>
      <c r="M129" s="3"/>
      <c r="N129" s="4"/>
      <c r="O129" s="4"/>
      <c r="P129" s="4"/>
      <c r="Q129" s="4"/>
      <c r="R129" s="4"/>
    </row>
    <row r="130" spans="6:18" s="2" customFormat="1" hidden="1" x14ac:dyDescent="0.25">
      <c r="H130" s="3"/>
      <c r="I130" s="3"/>
      <c r="J130" s="1"/>
      <c r="K130" s="7" t="s">
        <v>346</v>
      </c>
      <c r="L130" s="22"/>
      <c r="M130" s="3"/>
      <c r="N130" s="4"/>
      <c r="O130" s="4"/>
      <c r="P130" s="4"/>
      <c r="Q130" s="4"/>
      <c r="R130" s="4"/>
    </row>
    <row r="131" spans="6:18" s="2" customFormat="1" hidden="1" x14ac:dyDescent="0.25">
      <c r="H131" s="3"/>
      <c r="I131" s="3"/>
      <c r="J131" s="1"/>
      <c r="K131" s="7" t="s">
        <v>347</v>
      </c>
      <c r="L131" s="22"/>
      <c r="M131" s="3"/>
      <c r="N131" s="4"/>
      <c r="O131" s="4"/>
      <c r="P131" s="4"/>
      <c r="Q131" s="4"/>
      <c r="R131" s="4"/>
    </row>
    <row r="132" spans="6:18" s="2" customFormat="1" hidden="1" x14ac:dyDescent="0.25">
      <c r="H132" s="3"/>
      <c r="I132" s="3"/>
      <c r="J132" s="1"/>
      <c r="K132" s="7" t="s">
        <v>348</v>
      </c>
      <c r="L132" s="22"/>
      <c r="M132" s="3"/>
      <c r="N132" s="4"/>
      <c r="O132" s="4"/>
      <c r="P132" s="4"/>
      <c r="Q132" s="4"/>
      <c r="R132" s="4"/>
    </row>
    <row r="133" spans="6:18" s="2" customFormat="1" hidden="1" x14ac:dyDescent="0.25">
      <c r="H133" s="3"/>
      <c r="I133" s="3"/>
      <c r="J133" s="1"/>
      <c r="K133" s="7" t="s">
        <v>349</v>
      </c>
      <c r="L133" s="22"/>
      <c r="M133" s="3"/>
      <c r="N133" s="4"/>
      <c r="O133" s="4"/>
      <c r="P133" s="4"/>
      <c r="Q133" s="4"/>
      <c r="R133" s="4"/>
    </row>
    <row r="134" spans="6:18" s="2" customFormat="1" hidden="1" x14ac:dyDescent="0.25">
      <c r="H134" s="3"/>
      <c r="I134" s="3"/>
      <c r="J134" s="1"/>
      <c r="K134" s="7" t="s">
        <v>350</v>
      </c>
      <c r="L134" s="22"/>
      <c r="M134" s="3"/>
      <c r="N134" s="4"/>
      <c r="O134" s="4"/>
      <c r="P134" s="4"/>
      <c r="Q134" s="4"/>
      <c r="R134" s="4"/>
    </row>
    <row r="135" spans="6:18" s="2" customFormat="1" hidden="1" x14ac:dyDescent="0.25">
      <c r="H135" s="3"/>
      <c r="I135" s="3"/>
      <c r="J135" s="1"/>
      <c r="K135" s="7" t="s">
        <v>351</v>
      </c>
      <c r="L135" s="22"/>
      <c r="M135" s="3"/>
      <c r="N135" s="4"/>
      <c r="O135" s="4"/>
      <c r="P135" s="4"/>
      <c r="Q135" s="4"/>
      <c r="R135" s="4"/>
    </row>
    <row r="136" spans="6:18" s="2" customFormat="1" hidden="1" x14ac:dyDescent="0.25">
      <c r="H136" s="3"/>
      <c r="I136" s="3"/>
      <c r="J136" s="1"/>
      <c r="K136" s="7" t="s">
        <v>352</v>
      </c>
      <c r="L136" s="22"/>
      <c r="M136" s="3"/>
      <c r="N136" s="4"/>
      <c r="O136" s="4"/>
      <c r="P136" s="4"/>
      <c r="Q136" s="4"/>
      <c r="R136" s="4"/>
    </row>
    <row r="137" spans="6:18" s="2" customFormat="1" hidden="1" x14ac:dyDescent="0.25">
      <c r="H137" s="3"/>
      <c r="I137" s="3"/>
      <c r="J137" s="1"/>
      <c r="K137" s="7" t="s">
        <v>353</v>
      </c>
      <c r="L137" s="22"/>
      <c r="M137" s="3"/>
      <c r="N137" s="4"/>
      <c r="O137" s="4"/>
      <c r="P137" s="4"/>
      <c r="Q137" s="4"/>
      <c r="R137" s="4"/>
    </row>
    <row r="138" spans="6:18" s="2" customFormat="1" hidden="1" x14ac:dyDescent="0.25">
      <c r="H138" s="3"/>
      <c r="I138" s="3"/>
      <c r="J138" s="1"/>
      <c r="K138" s="7" t="s">
        <v>354</v>
      </c>
      <c r="L138" s="22"/>
      <c r="M138" s="3"/>
      <c r="N138" s="4"/>
      <c r="O138" s="4"/>
      <c r="P138" s="4"/>
      <c r="Q138" s="4"/>
      <c r="R138" s="4"/>
    </row>
    <row r="139" spans="6:18" s="2" customFormat="1" hidden="1" x14ac:dyDescent="0.25">
      <c r="H139" s="3"/>
      <c r="I139" s="3"/>
      <c r="J139" s="1"/>
      <c r="K139" s="7" t="s">
        <v>355</v>
      </c>
      <c r="L139" s="22"/>
      <c r="M139" s="3"/>
      <c r="N139" s="4"/>
      <c r="O139" s="4"/>
      <c r="P139" s="4"/>
      <c r="Q139" s="4"/>
      <c r="R139" s="4"/>
    </row>
    <row r="140" spans="6:18" s="2" customFormat="1" hidden="1" x14ac:dyDescent="0.25">
      <c r="J140" s="4"/>
      <c r="K140" s="7" t="s">
        <v>356</v>
      </c>
      <c r="L140" s="22"/>
      <c r="M140" s="3"/>
      <c r="N140" s="4"/>
      <c r="O140" s="4"/>
      <c r="P140" s="4"/>
      <c r="Q140" s="4"/>
      <c r="R140" s="4"/>
    </row>
    <row r="141" spans="6:18" hidden="1" x14ac:dyDescent="0.25">
      <c r="I141" s="3"/>
      <c r="K141" s="7">
        <v>0</v>
      </c>
      <c r="L141" s="22"/>
      <c r="M141" s="3"/>
    </row>
    <row r="142" spans="6:18" hidden="1" x14ac:dyDescent="0.25">
      <c r="F142" s="2"/>
      <c r="H142" s="3">
        <v>2</v>
      </c>
      <c r="I142" s="3" t="s">
        <v>331</v>
      </c>
      <c r="J142" s="50"/>
      <c r="K142" s="7" t="s">
        <v>357</v>
      </c>
      <c r="L142" s="22"/>
      <c r="M142" s="3"/>
    </row>
    <row r="143" spans="6:18" hidden="1" x14ac:dyDescent="0.25">
      <c r="I143" s="3"/>
      <c r="K143" s="7" t="s">
        <v>358</v>
      </c>
      <c r="L143" s="22"/>
      <c r="M143" s="3"/>
    </row>
    <row r="144" spans="6:18" hidden="1" x14ac:dyDescent="0.25">
      <c r="I144" s="3"/>
      <c r="K144" s="7" t="s">
        <v>359</v>
      </c>
      <c r="L144" s="22"/>
      <c r="M144" s="3"/>
    </row>
    <row r="145" spans="6:18" s="2" customFormat="1" hidden="1" x14ac:dyDescent="0.25">
      <c r="H145" s="3"/>
      <c r="I145" s="3"/>
      <c r="J145" s="1"/>
      <c r="K145" s="7" t="s">
        <v>360</v>
      </c>
      <c r="L145" s="22"/>
      <c r="M145" s="3"/>
      <c r="N145" s="4"/>
      <c r="O145" s="4"/>
      <c r="P145" s="4"/>
      <c r="Q145" s="4"/>
      <c r="R145" s="4"/>
    </row>
    <row r="146" spans="6:18" hidden="1" x14ac:dyDescent="0.25">
      <c r="I146" s="3"/>
      <c r="K146" s="7" t="s">
        <v>361</v>
      </c>
      <c r="L146" s="22"/>
      <c r="M146" s="3"/>
    </row>
    <row r="147" spans="6:18" hidden="1" x14ac:dyDescent="0.25">
      <c r="I147" s="3"/>
      <c r="K147" s="7" t="s">
        <v>362</v>
      </c>
      <c r="L147" s="22"/>
      <c r="M147" s="3"/>
    </row>
    <row r="148" spans="6:18" hidden="1" x14ac:dyDescent="0.25">
      <c r="I148" s="3"/>
      <c r="K148" s="7" t="s">
        <v>363</v>
      </c>
      <c r="L148" s="22"/>
      <c r="M148" s="3"/>
    </row>
    <row r="149" spans="6:18" hidden="1" x14ac:dyDescent="0.25">
      <c r="I149" s="3"/>
      <c r="K149" s="7" t="s">
        <v>364</v>
      </c>
      <c r="L149" s="22"/>
      <c r="M149" s="3"/>
    </row>
    <row r="150" spans="6:18" hidden="1" x14ac:dyDescent="0.25">
      <c r="I150" s="3"/>
      <c r="K150" s="7">
        <v>0</v>
      </c>
      <c r="L150" s="22"/>
      <c r="M150" s="3"/>
    </row>
    <row r="151" spans="6:18" hidden="1" x14ac:dyDescent="0.25">
      <c r="F151" s="2"/>
      <c r="H151" s="3">
        <v>3</v>
      </c>
      <c r="I151" s="3" t="s">
        <v>332</v>
      </c>
      <c r="J151" s="50"/>
      <c r="K151" s="7" t="s">
        <v>365</v>
      </c>
      <c r="L151" s="22"/>
      <c r="M151" s="3"/>
    </row>
    <row r="152" spans="6:18" hidden="1" x14ac:dyDescent="0.25">
      <c r="I152" s="3"/>
      <c r="K152" s="7" t="s">
        <v>366</v>
      </c>
      <c r="L152" s="22"/>
      <c r="M152" s="3"/>
    </row>
    <row r="153" spans="6:18" hidden="1" x14ac:dyDescent="0.25">
      <c r="I153" s="3"/>
      <c r="K153" s="7" t="s">
        <v>367</v>
      </c>
      <c r="L153" s="22"/>
      <c r="M153" s="3"/>
    </row>
    <row r="154" spans="6:18" hidden="1" x14ac:dyDescent="0.25">
      <c r="I154" s="3"/>
      <c r="K154" s="7" t="s">
        <v>368</v>
      </c>
      <c r="L154" s="22"/>
      <c r="M154" s="3"/>
    </row>
    <row r="155" spans="6:18" hidden="1" x14ac:dyDescent="0.25">
      <c r="I155" s="3"/>
      <c r="K155" s="7" t="s">
        <v>369</v>
      </c>
      <c r="L155" s="22"/>
      <c r="M155" s="3"/>
    </row>
    <row r="156" spans="6:18" hidden="1" x14ac:dyDescent="0.25">
      <c r="I156" s="3"/>
      <c r="K156" s="7" t="s">
        <v>370</v>
      </c>
      <c r="L156" s="22"/>
      <c r="M156" s="3"/>
    </row>
    <row r="157" spans="6:18" hidden="1" x14ac:dyDescent="0.25">
      <c r="I157" s="3"/>
      <c r="K157" s="7" t="s">
        <v>371</v>
      </c>
      <c r="L157" s="22"/>
      <c r="M157" s="3"/>
    </row>
    <row r="158" spans="6:18" hidden="1" x14ac:dyDescent="0.25">
      <c r="I158" s="3"/>
      <c r="K158" s="7" t="s">
        <v>372</v>
      </c>
      <c r="L158" s="22"/>
      <c r="M158" s="3"/>
    </row>
    <row r="159" spans="6:18" hidden="1" x14ac:dyDescent="0.25">
      <c r="I159" s="3"/>
      <c r="K159" s="7">
        <v>0</v>
      </c>
      <c r="L159" s="22"/>
      <c r="M159" s="3"/>
    </row>
    <row r="160" spans="6:18" hidden="1" x14ac:dyDescent="0.25">
      <c r="F160" s="2"/>
      <c r="H160" s="3">
        <v>4</v>
      </c>
      <c r="I160" s="3" t="s">
        <v>333</v>
      </c>
      <c r="J160" s="50"/>
      <c r="K160" s="7" t="s">
        <v>373</v>
      </c>
      <c r="L160" s="22"/>
      <c r="M160" s="3"/>
    </row>
    <row r="161" spans="6:13" hidden="1" x14ac:dyDescent="0.25">
      <c r="I161" s="3"/>
      <c r="K161" s="7" t="s">
        <v>374</v>
      </c>
      <c r="L161" s="22"/>
      <c r="M161" s="3"/>
    </row>
    <row r="162" spans="6:13" hidden="1" x14ac:dyDescent="0.25">
      <c r="I162" s="3"/>
      <c r="K162" s="7" t="s">
        <v>375</v>
      </c>
      <c r="L162" s="22"/>
      <c r="M162" s="3"/>
    </row>
    <row r="163" spans="6:13" hidden="1" x14ac:dyDescent="0.25">
      <c r="I163" s="3"/>
      <c r="K163" s="7" t="s">
        <v>376</v>
      </c>
      <c r="L163" s="22"/>
      <c r="M163" s="3"/>
    </row>
    <row r="164" spans="6:13" hidden="1" x14ac:dyDescent="0.25">
      <c r="I164" s="3"/>
      <c r="K164" s="7" t="s">
        <v>377</v>
      </c>
      <c r="L164" s="22"/>
      <c r="M164" s="3"/>
    </row>
    <row r="165" spans="6:13" hidden="1" x14ac:dyDescent="0.25">
      <c r="I165" s="3"/>
      <c r="K165" s="7" t="s">
        <v>378</v>
      </c>
      <c r="L165" s="22"/>
      <c r="M165" s="3"/>
    </row>
    <row r="166" spans="6:13" hidden="1" x14ac:dyDescent="0.25">
      <c r="I166" s="3"/>
      <c r="K166" s="7" t="s">
        <v>379</v>
      </c>
      <c r="L166" s="22"/>
      <c r="M166" s="3"/>
    </row>
    <row r="167" spans="6:13" hidden="1" x14ac:dyDescent="0.25">
      <c r="I167" s="3"/>
      <c r="K167" s="7" t="s">
        <v>380</v>
      </c>
      <c r="L167" s="22"/>
      <c r="M167" s="3"/>
    </row>
    <row r="168" spans="6:13" hidden="1" x14ac:dyDescent="0.25">
      <c r="I168" s="3"/>
      <c r="K168" s="7" t="s">
        <v>381</v>
      </c>
      <c r="L168" s="22"/>
      <c r="M168" s="3"/>
    </row>
    <row r="169" spans="6:13" hidden="1" x14ac:dyDescent="0.25">
      <c r="I169" s="3"/>
      <c r="K169" s="7" t="s">
        <v>382</v>
      </c>
      <c r="L169" s="22"/>
      <c r="M169" s="3"/>
    </row>
    <row r="170" spans="6:13" hidden="1" x14ac:dyDescent="0.25">
      <c r="I170" s="3"/>
      <c r="K170" s="7" t="s">
        <v>383</v>
      </c>
      <c r="L170" s="22"/>
      <c r="M170" s="3"/>
    </row>
    <row r="171" spans="6:13" hidden="1" x14ac:dyDescent="0.25">
      <c r="I171" s="3"/>
      <c r="K171" s="7">
        <v>0</v>
      </c>
      <c r="L171" s="22"/>
      <c r="M171" s="3"/>
    </row>
    <row r="172" spans="6:13" hidden="1" x14ac:dyDescent="0.25">
      <c r="F172" s="2"/>
      <c r="H172" s="3">
        <v>5</v>
      </c>
      <c r="I172" s="3" t="s">
        <v>334</v>
      </c>
      <c r="J172" s="50"/>
      <c r="K172" s="7" t="s">
        <v>384</v>
      </c>
      <c r="L172" s="22"/>
      <c r="M172" s="3"/>
    </row>
    <row r="173" spans="6:13" hidden="1" x14ac:dyDescent="0.25">
      <c r="I173" s="3"/>
      <c r="K173" s="7" t="s">
        <v>385</v>
      </c>
      <c r="L173" s="22"/>
      <c r="M173" s="3"/>
    </row>
    <row r="174" spans="6:13" hidden="1" x14ac:dyDescent="0.25">
      <c r="I174" s="3"/>
      <c r="K174" s="7" t="s">
        <v>386</v>
      </c>
      <c r="L174" s="22"/>
      <c r="M174" s="3"/>
    </row>
    <row r="175" spans="6:13" hidden="1" x14ac:dyDescent="0.25">
      <c r="I175" s="3"/>
      <c r="K175" s="7" t="s">
        <v>387</v>
      </c>
      <c r="L175" s="22"/>
      <c r="M175" s="3"/>
    </row>
    <row r="176" spans="6:13" hidden="1" x14ac:dyDescent="0.25">
      <c r="I176" s="3"/>
      <c r="K176" s="7" t="s">
        <v>388</v>
      </c>
      <c r="L176" s="22"/>
      <c r="M176" s="3"/>
    </row>
    <row r="177" spans="6:13" hidden="1" x14ac:dyDescent="0.25">
      <c r="I177" s="3"/>
      <c r="K177" s="7" t="s">
        <v>389</v>
      </c>
      <c r="L177" s="22"/>
      <c r="M177" s="3"/>
    </row>
    <row r="178" spans="6:13" hidden="1" x14ac:dyDescent="0.25">
      <c r="I178" s="3"/>
      <c r="K178" s="7">
        <v>0</v>
      </c>
      <c r="L178" s="22"/>
      <c r="M178" s="3"/>
    </row>
    <row r="179" spans="6:13" hidden="1" x14ac:dyDescent="0.25">
      <c r="F179" s="2"/>
      <c r="H179" s="3">
        <v>6</v>
      </c>
      <c r="I179" s="3" t="s">
        <v>335</v>
      </c>
      <c r="J179" s="50"/>
      <c r="K179" s="7" t="s">
        <v>390</v>
      </c>
      <c r="L179" s="22"/>
      <c r="M179" s="3"/>
    </row>
    <row r="180" spans="6:13" hidden="1" x14ac:dyDescent="0.25">
      <c r="I180" s="3"/>
      <c r="K180" s="7" t="s">
        <v>391</v>
      </c>
      <c r="L180" s="22"/>
      <c r="M180" s="3"/>
    </row>
    <row r="181" spans="6:13" hidden="1" x14ac:dyDescent="0.25">
      <c r="I181" s="3"/>
      <c r="K181" s="7" t="s">
        <v>392</v>
      </c>
      <c r="L181" s="22"/>
      <c r="M181" s="3"/>
    </row>
    <row r="182" spans="6:13" hidden="1" x14ac:dyDescent="0.25">
      <c r="I182" s="3"/>
      <c r="K182" s="7" t="s">
        <v>393</v>
      </c>
      <c r="L182" s="22"/>
      <c r="M182" s="3"/>
    </row>
    <row r="183" spans="6:13" hidden="1" x14ac:dyDescent="0.25">
      <c r="I183" s="3"/>
      <c r="K183" s="7" t="s">
        <v>394</v>
      </c>
      <c r="L183" s="22"/>
      <c r="M183" s="3"/>
    </row>
    <row r="184" spans="6:13" hidden="1" x14ac:dyDescent="0.25">
      <c r="I184" s="3"/>
      <c r="K184" s="7" t="s">
        <v>395</v>
      </c>
      <c r="L184" s="22"/>
      <c r="M184" s="3"/>
    </row>
    <row r="185" spans="6:13" hidden="1" x14ac:dyDescent="0.25">
      <c r="I185" s="3"/>
      <c r="K185" s="7">
        <v>0</v>
      </c>
      <c r="L185" s="22"/>
      <c r="M185" s="3"/>
    </row>
    <row r="186" spans="6:13" hidden="1" x14ac:dyDescent="0.25">
      <c r="F186" s="2"/>
      <c r="H186" s="3">
        <v>7</v>
      </c>
      <c r="I186" s="3" t="s">
        <v>336</v>
      </c>
      <c r="J186" s="50"/>
      <c r="K186" s="7" t="s">
        <v>396</v>
      </c>
      <c r="L186" s="22"/>
      <c r="M186" s="3"/>
    </row>
    <row r="187" spans="6:13" hidden="1" x14ac:dyDescent="0.25">
      <c r="I187" s="3"/>
      <c r="K187" s="7" t="s">
        <v>397</v>
      </c>
      <c r="L187" s="22"/>
      <c r="M187" s="3"/>
    </row>
    <row r="188" spans="6:13" hidden="1" x14ac:dyDescent="0.25">
      <c r="I188" s="3"/>
      <c r="K188" s="7" t="s">
        <v>398</v>
      </c>
      <c r="L188" s="22"/>
      <c r="M188" s="3"/>
    </row>
    <row r="189" spans="6:13" hidden="1" x14ac:dyDescent="0.25">
      <c r="I189" s="3"/>
      <c r="K189" s="7" t="s">
        <v>399</v>
      </c>
      <c r="L189" s="22"/>
      <c r="M189" s="3"/>
    </row>
    <row r="190" spans="6:13" hidden="1" x14ac:dyDescent="0.25">
      <c r="I190" s="3"/>
      <c r="K190" s="7" t="s">
        <v>400</v>
      </c>
      <c r="L190" s="22"/>
      <c r="M190" s="3"/>
    </row>
    <row r="191" spans="6:13" hidden="1" x14ac:dyDescent="0.25">
      <c r="I191" s="3"/>
      <c r="K191" s="7" t="s">
        <v>401</v>
      </c>
      <c r="L191" s="22"/>
      <c r="M191" s="3"/>
    </row>
    <row r="192" spans="6:13" hidden="1" x14ac:dyDescent="0.25">
      <c r="I192" s="3"/>
      <c r="K192" s="7" t="s">
        <v>402</v>
      </c>
      <c r="L192" s="22"/>
      <c r="M192" s="3"/>
    </row>
    <row r="193" spans="9:13" hidden="1" x14ac:dyDescent="0.25">
      <c r="I193" s="3"/>
      <c r="K193" s="7" t="s">
        <v>403</v>
      </c>
      <c r="L193" s="22"/>
      <c r="M193" s="3"/>
    </row>
    <row r="194" spans="9:13" hidden="1" x14ac:dyDescent="0.25">
      <c r="I194" s="3"/>
      <c r="K194" s="7" t="s">
        <v>404</v>
      </c>
      <c r="L194" s="22"/>
      <c r="M194" s="3"/>
    </row>
    <row r="195" spans="9:13" hidden="1" x14ac:dyDescent="0.25">
      <c r="I195" s="3"/>
      <c r="K195" s="7" t="s">
        <v>405</v>
      </c>
      <c r="L195" s="22"/>
      <c r="M195" s="3"/>
    </row>
    <row r="196" spans="9:13" hidden="1" x14ac:dyDescent="0.25">
      <c r="I196" s="3"/>
      <c r="K196" s="7" t="s">
        <v>406</v>
      </c>
      <c r="L196" s="22"/>
      <c r="M196" s="3"/>
    </row>
    <row r="197" spans="9:13" hidden="1" x14ac:dyDescent="0.25">
      <c r="I197" s="3"/>
      <c r="K197" s="7" t="s">
        <v>407</v>
      </c>
      <c r="L197" s="22"/>
      <c r="M197" s="3"/>
    </row>
    <row r="198" spans="9:13" hidden="1" x14ac:dyDescent="0.25">
      <c r="I198" s="3"/>
      <c r="K198" s="7" t="s">
        <v>408</v>
      </c>
      <c r="L198" s="22"/>
      <c r="M198" s="3"/>
    </row>
    <row r="199" spans="9:13" hidden="1" x14ac:dyDescent="0.25">
      <c r="I199" s="3"/>
      <c r="K199" s="7" t="s">
        <v>409</v>
      </c>
      <c r="L199" s="22"/>
      <c r="M199" s="3"/>
    </row>
    <row r="200" spans="9:13" hidden="1" x14ac:dyDescent="0.25">
      <c r="I200" s="3"/>
      <c r="K200" s="7" t="s">
        <v>410</v>
      </c>
      <c r="L200" s="22"/>
      <c r="M200" s="3"/>
    </row>
    <row r="201" spans="9:13" hidden="1" x14ac:dyDescent="0.25">
      <c r="I201" s="3"/>
      <c r="K201" s="7" t="s">
        <v>411</v>
      </c>
      <c r="L201" s="22"/>
      <c r="M201" s="3"/>
    </row>
    <row r="202" spans="9:13" hidden="1" x14ac:dyDescent="0.25">
      <c r="I202" s="3"/>
      <c r="K202" s="7" t="s">
        <v>412</v>
      </c>
      <c r="L202" s="22"/>
      <c r="M202" s="3"/>
    </row>
    <row r="203" spans="9:13" hidden="1" x14ac:dyDescent="0.25">
      <c r="I203" s="3"/>
      <c r="K203" s="7" t="s">
        <v>413</v>
      </c>
      <c r="L203" s="22"/>
      <c r="M203" s="3"/>
    </row>
    <row r="204" spans="9:13" hidden="1" x14ac:dyDescent="0.25">
      <c r="I204" s="3"/>
      <c r="K204" s="7" t="s">
        <v>414</v>
      </c>
      <c r="L204" s="22"/>
      <c r="M204" s="3"/>
    </row>
    <row r="205" spans="9:13" hidden="1" x14ac:dyDescent="0.25">
      <c r="I205" s="3"/>
      <c r="K205" s="7" t="s">
        <v>415</v>
      </c>
      <c r="L205" s="22"/>
      <c r="M205" s="3"/>
    </row>
    <row r="206" spans="9:13" hidden="1" x14ac:dyDescent="0.25">
      <c r="I206" s="3"/>
      <c r="K206" s="7" t="s">
        <v>416</v>
      </c>
      <c r="L206" s="22"/>
      <c r="M206" s="3"/>
    </row>
    <row r="207" spans="9:13" hidden="1" x14ac:dyDescent="0.25">
      <c r="I207" s="3"/>
      <c r="K207" s="7">
        <v>0</v>
      </c>
      <c r="L207" s="22"/>
      <c r="M207" s="3"/>
    </row>
  </sheetData>
  <sheetProtection algorithmName="SHA-512" hashValue="bONr5P6GkGaE1ZOhmdyIemON2KJpMbZq4qSbxDWwfLK3oA5fxXbR1i31G+3Fa/ulXlMeIvzdPadAwCF1xfUO8A==" saltValue="DVJdnjtvlosDKe+8Bc1g6g==" spinCount="100000" sheet="1" objects="1" scenarios="1"/>
  <dataConsolidate/>
  <mergeCells count="39">
    <mergeCell ref="C42:D42"/>
    <mergeCell ref="C43:D43"/>
    <mergeCell ref="B39:G39"/>
    <mergeCell ref="F14:G14"/>
    <mergeCell ref="B20:C20"/>
    <mergeCell ref="D17:G17"/>
    <mergeCell ref="F15:G15"/>
    <mergeCell ref="F16:G16"/>
    <mergeCell ref="D29:G29"/>
    <mergeCell ref="B38:G38"/>
    <mergeCell ref="B37:G37"/>
    <mergeCell ref="B35:G35"/>
    <mergeCell ref="D32:G32"/>
    <mergeCell ref="B32:C32"/>
    <mergeCell ref="B30:C30"/>
    <mergeCell ref="D33:G33"/>
    <mergeCell ref="B2:G2"/>
    <mergeCell ref="B3:G3"/>
    <mergeCell ref="C5:E5"/>
    <mergeCell ref="B36:G36"/>
    <mergeCell ref="B27:C27"/>
    <mergeCell ref="F27:G27"/>
    <mergeCell ref="D30:G30"/>
    <mergeCell ref="C9:E9"/>
    <mergeCell ref="C6:G6"/>
    <mergeCell ref="C7:E7"/>
    <mergeCell ref="B8:G8"/>
    <mergeCell ref="B13:G13"/>
    <mergeCell ref="B28:C28"/>
    <mergeCell ref="D34:G34"/>
    <mergeCell ref="D19:E19"/>
    <mergeCell ref="B22:C22"/>
    <mergeCell ref="B21:C21"/>
    <mergeCell ref="B23:C23"/>
    <mergeCell ref="D26:G26"/>
    <mergeCell ref="F31:G31"/>
    <mergeCell ref="D23:G23"/>
    <mergeCell ref="F28:G28"/>
    <mergeCell ref="D25:G25"/>
  </mergeCells>
  <phoneticPr fontId="22" type="noConversion"/>
  <conditionalFormatting sqref="D14">
    <cfRule type="cellIs" dxfId="8" priority="11" stopIfTrue="1" operator="equal">
      <formula>#REF!</formula>
    </cfRule>
  </conditionalFormatting>
  <conditionalFormatting sqref="D19">
    <cfRule type="cellIs" dxfId="7" priority="3" stopIfTrue="1" operator="equal">
      <formula>J87</formula>
    </cfRule>
  </conditionalFormatting>
  <conditionalFormatting sqref="D20">
    <cfRule type="cellIs" dxfId="6" priority="5" stopIfTrue="1" operator="equal">
      <formula>G67</formula>
    </cfRule>
  </conditionalFormatting>
  <conditionalFormatting sqref="D21">
    <cfRule type="cellIs" dxfId="5" priority="6" stopIfTrue="1" operator="equal">
      <formula>G67</formula>
    </cfRule>
  </conditionalFormatting>
  <conditionalFormatting sqref="D24">
    <cfRule type="cellIs" dxfId="4" priority="7" stopIfTrue="1" operator="equal">
      <formula>G68</formula>
    </cfRule>
  </conditionalFormatting>
  <conditionalFormatting sqref="D27">
    <cfRule type="cellIs" dxfId="3" priority="9" stopIfTrue="1" operator="equal">
      <formula>J95</formula>
    </cfRule>
  </conditionalFormatting>
  <conditionalFormatting sqref="D28">
    <cfRule type="cellIs" dxfId="2" priority="12" stopIfTrue="1" operator="equal">
      <formula>I102</formula>
    </cfRule>
  </conditionalFormatting>
  <conditionalFormatting sqref="G21">
    <cfRule type="cellIs" dxfId="1" priority="1" stopIfTrue="1" operator="notEqual">
      <formula>1</formula>
    </cfRule>
  </conditionalFormatting>
  <conditionalFormatting sqref="J4">
    <cfRule type="cellIs" dxfId="0" priority="2" stopIfTrue="1" operator="equal">
      <formula>#REF!</formula>
    </cfRule>
  </conditionalFormatting>
  <dataValidations count="18">
    <dataValidation errorStyle="warning" operator="greaterThanOrEqual" allowBlank="1" showInputMessage="1" showErrorMessage="1" errorTitle="123456789" error="Application should give the sum insured here. _x000a_If you overwrote the formula, please put here the final sum insured in euros._x000a_Please use numbers only. € appears itself." sqref="D24" xr:uid="{00000000-0002-0000-0200-000000000000}"/>
    <dataValidation type="decimal" errorStyle="warning" operator="greaterThan" allowBlank="1" showInputMessage="1" showErrorMessage="1" errorTitle="123456789" error="Please use numbers only" sqref="D20" xr:uid="{00000000-0002-0000-0200-000001000000}">
      <formula1>I72</formula1>
    </dataValidation>
    <dataValidation type="decimal" errorStyle="warning" operator="greaterThan" allowBlank="1" showInputMessage="1" showErrorMessage="1" errorTitle="Number in form XX,XXXX" error="Please write the currency rate as a number" sqref="G21" xr:uid="{00000000-0002-0000-0200-000002000000}">
      <formula1>0.0001</formula1>
    </dataValidation>
    <dataValidation errorStyle="warning" allowBlank="1" showInputMessage="1" showErrorMessage="1" sqref="D30:G30" xr:uid="{00000000-0002-0000-0200-000003000000}"/>
    <dataValidation type="list" errorStyle="warning" allowBlank="1" showInputMessage="1" errorTitle="Ärikasutus?" error="Ärikasutus?" sqref="D28" xr:uid="{00000000-0002-0000-0200-000004000000}">
      <formula1>$I$95:$I$100</formula1>
    </dataValidation>
    <dataValidation errorStyle="warning" allowBlank="1" showInputMessage="1" errorTitle="Ärikasutus?" error="Ärikasutus?" sqref="D27" xr:uid="{00000000-0002-0000-0200-000005000000}"/>
    <dataValidation type="list" errorStyle="warning" allowBlank="1" showInputMessage="1" showErrorMessage="1" sqref="D21" xr:uid="{00000000-0002-0000-0200-000006000000}">
      <formula1>$I$73:$I$76</formula1>
    </dataValidation>
    <dataValidation type="list" errorStyle="warning" allowBlank="1" showInputMessage="1" showErrorMessage="1" sqref="D15" xr:uid="{00000000-0002-0000-0200-000007000000}">
      <formula1>$I$64:$I$69</formula1>
    </dataValidation>
    <dataValidation errorStyle="information" allowBlank="1" showInputMessage="1" errorTitle="muu soodustatud isik" error="Kui soodustatud isik on _x000a_Swedbank, Danske, SEB, Nordea või SIA, _x000a_siis vali see nupust paremal._x000a__x000a_Muu soodustatud isiku puhul kirjuta siia nimi." sqref="C9:E9" xr:uid="{00000000-0002-0000-0200-000009000000}"/>
    <dataValidation type="date" errorStyle="warning" allowBlank="1" showInputMessage="1" showErrorMessage="1" errorTitle="D.M.Y" error="Please write the date _x000a_in form D.M" sqref="D31" xr:uid="{00000000-0002-0000-0200-00000A000000}">
      <formula1>TODAY()-10</formula1>
      <formula2>TODAY()+100</formula2>
    </dataValidation>
    <dataValidation type="list" errorStyle="warning" allowBlank="1" showInputMessage="1" showErrorMessage="1" sqref="J4" xr:uid="{00000000-0002-0000-0200-00000B000000}">
      <formula1>$I$67:$I$71</formula1>
    </dataValidation>
    <dataValidation errorStyle="warning" operator="greaterThan" allowBlank="1" showInputMessage="1" errorTitle="Summa kujul XXXX" error="Palun kirjuta veoraha eurodes._x000a_Kasuta ainult numbreid, avaldus lisab ise &quot;€&quot; märgi." sqref="D23:G23" xr:uid="{00000000-0002-0000-0200-00000C000000}"/>
    <dataValidation type="whole" errorStyle="warning" allowBlank="1" showInputMessage="1" showErrorMessage="1" errorTitle="Code" error="Estonian registry code should have 8 digits and _x000a_Estonian personal code should have 11 digits." sqref="G5" xr:uid="{00000000-0002-0000-0200-00000D000000}">
      <formula1>100000</formula1>
      <formula2>100000000000</formula2>
    </dataValidation>
    <dataValidation type="whole" errorStyle="warning" allowBlank="1" showInputMessage="1" showErrorMessage="1" errorTitle="Code" error="Estonian company registry code is 8 digits and _x000a_Estonian personal code is 11 digits." sqref="G9" xr:uid="{00000000-0002-0000-0200-00000E000000}">
      <formula1>100000</formula1>
      <formula2>100000000000</formula2>
    </dataValidation>
    <dataValidation type="list" errorStyle="warning" allowBlank="1" showInputMessage="1" showErrorMessage="1" sqref="F16:G16" xr:uid="{00000000-0002-0000-0200-00000F000000}">
      <formula1>INDIRECT(K113)</formula1>
    </dataValidation>
    <dataValidation type="decimal" errorStyle="warning" operator="greaterThan" allowBlank="1" showInputMessage="1" showErrorMessage="1" errorTitle="Amount in the form XXXX" error="Please write freight amount in euros._x000a_Use numbers only, the symbol &quot;€&quot; appears itself" sqref="D22" xr:uid="{00000000-0002-0000-0200-000010000000}">
      <formula1>1</formula1>
    </dataValidation>
    <dataValidation type="list" errorStyle="warning" allowBlank="1" showInputMessage="1" showErrorMessage="1" sqref="D14" xr:uid="{00000000-0002-0000-0200-000011000000}">
      <formula1>$I$55:$I$60</formula1>
    </dataValidation>
    <dataValidation type="list" errorStyle="warning" allowBlank="1" showInputMessage="1" showErrorMessage="1" sqref="D16" xr:uid="{00000000-0002-0000-0200-000008000000}">
      <formula1>$I$113:$I$119</formula1>
    </dataValidation>
  </dataValidations>
  <hyperlinks>
    <hyperlink ref="I32" r:id="rId1" display="IMO number" xr:uid="{00000000-0004-0000-0200-000000000000}"/>
    <hyperlink ref="I27" r:id="rId2" display="http://www.iccwbo.org/products-and-services/trade-facilitation/incoterms-2010/the-incoterms-rules/" xr:uid="{00000000-0004-0000-0200-000001000000}"/>
    <hyperlink ref="K68" r:id="rId3" xr:uid="{00000000-0004-0000-0200-000002000000}"/>
    <hyperlink ref="I102" r:id="rId4" xr:uid="{00000000-0004-0000-0200-000003000000}"/>
    <hyperlink ref="I23" r:id="rId5" display="ERGO Cargo Insurance conditions" xr:uid="{00000000-0004-0000-0200-000004000000}"/>
    <hyperlink ref="I15" r:id="rId6" display="https://www.riigiteataja.ee/akt/943563" xr:uid="{00000000-0004-0000-0200-000005000000}"/>
    <hyperlink ref="K95" r:id="rId7" xr:uid="{00000000-0004-0000-0200-000006000000}"/>
    <hyperlink ref="L97" r:id="rId8" xr:uid="{00000000-0004-0000-0200-000007000000}"/>
    <hyperlink ref="I25" r:id="rId9" display="Lloyd'si info riigiti" xr:uid="{00000000-0004-0000-0200-000008000000}"/>
    <hyperlink ref="I29" r:id="rId10" display="https://www.riigiteataja.ee/akt/201504" xr:uid="{00000000-0004-0000-0200-000009000000}"/>
    <hyperlink ref="I28" r:id="rId11" display="https://www.riigiteataja.ee/akt/13037042" xr:uid="{00000000-0004-0000-0200-00000A000000}"/>
    <hyperlink ref="I33" r:id="rId12" display="http://www.businessdictionary.com/definition/tramp.html" xr:uid="{00000000-0004-0000-0200-00000B000000}"/>
    <hyperlink ref="L96" r:id="rId13" xr:uid="{00000000-0004-0000-0200-00000C000000}"/>
    <hyperlink ref="I31" r:id="rId14" display="http://www.track-trace.com/container" xr:uid="{00000000-0004-0000-0200-00000D000000}"/>
    <hyperlink ref="I26" r:id="rId15" display="http://watch.exclusive-analysis.com/jccwatchlist.html" xr:uid="{00000000-0004-0000-0200-00000E000000}"/>
    <hyperlink ref="M95" r:id="rId16" xr:uid="{00000000-0004-0000-0200-00000F000000}"/>
    <hyperlink ref="I18" r:id="rId17" display="Transport Information Service (TIS)" xr:uid="{00000000-0004-0000-0200-000010000000}"/>
    <hyperlink ref="I20" r:id="rId18" display="Valuutakursid" xr:uid="{00000000-0004-0000-0200-000011000000}"/>
    <hyperlink ref="I43" r:id="rId19" xr:uid="{00000000-0004-0000-0200-000012000000}"/>
    <hyperlink ref="G12" r:id="rId20" xr:uid="{83556A85-AC80-4366-A1C2-EFE535E71CF4}"/>
  </hyperlinks>
  <printOptions horizontalCentered="1"/>
  <pageMargins left="0.62992125984251968" right="0.47244094488188981" top="0.98425196850393704" bottom="0.51181102362204722" header="0.51181102362204722" footer="0.39370078740157483"/>
  <pageSetup paperSize="9" orientation="portrait" r:id="rId21"/>
  <headerFooter alignWithMargins="0">
    <oddHeader>&amp;R&amp;G</oddHeader>
    <oddFooter>&amp;C&amp;"Arial,Bold Italic"&amp;12Please don't print,    just send this application as an Excel file.</oddFooter>
  </headerFooter>
  <ignoredErrors>
    <ignoredError sqref="K27 J19:K19 J17:K17 J23:K24 K25 J20:K21 K30 K15:K16 I28:I29 I25:I26 I17 I21 I24 I19 I27 I15:I16 I31:I32 I20 I22:I23 I18" unlockedFormula="1"/>
    <ignoredError sqref="D12" numberStoredAsText="1"/>
  </ignoredErrors>
  <legacyDrawing r:id="rId22"/>
  <legacyDrawingHF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30</vt:i4>
      </vt:variant>
    </vt:vector>
  </HeadingPairs>
  <TitlesOfParts>
    <vt:vector size="32" baseType="lpstr">
      <vt:lpstr>Sooviavaldus. ÜKS VEOS</vt:lpstr>
      <vt:lpstr>Application. SINGLE CARGO</vt:lpstr>
      <vt:lpstr>'Application. SINGLE CARGO'!Print_Area</vt:lpstr>
      <vt:lpstr>'Sooviavaldus. ÜKS VEOS'!Print_Area</vt:lpstr>
      <vt:lpstr>'Sooviavaldus. ÜKS VEOS'!veoseliik01</vt:lpstr>
      <vt:lpstr>veoseliik01</vt:lpstr>
      <vt:lpstr>'Sooviavaldus. ÜKS VEOS'!veoseliik02</vt:lpstr>
      <vt:lpstr>veoseliik02</vt:lpstr>
      <vt:lpstr>'Sooviavaldus. ÜKS VEOS'!veoseliik03</vt:lpstr>
      <vt:lpstr>veoseliik03</vt:lpstr>
      <vt:lpstr>'Sooviavaldus. ÜKS VEOS'!veoseliik04</vt:lpstr>
      <vt:lpstr>veoseliik04</vt:lpstr>
      <vt:lpstr>'Sooviavaldus. ÜKS VEOS'!veoseliik05</vt:lpstr>
      <vt:lpstr>veoseliik05</vt:lpstr>
      <vt:lpstr>'Sooviavaldus. ÜKS VEOS'!veoseliik06</vt:lpstr>
      <vt:lpstr>veoseliik06</vt:lpstr>
      <vt:lpstr>'Sooviavaldus. ÜKS VEOS'!veoseliik07</vt:lpstr>
      <vt:lpstr>veoseliik07</vt:lpstr>
      <vt:lpstr>'Sooviavaldus. ÜKS VEOS'!veoseliik1</vt:lpstr>
      <vt:lpstr>veoseliik1</vt:lpstr>
      <vt:lpstr>'Sooviavaldus. ÜKS VEOS'!veoseliik2</vt:lpstr>
      <vt:lpstr>veoseliik2</vt:lpstr>
      <vt:lpstr>'Sooviavaldus. ÜKS VEOS'!veoseliik3</vt:lpstr>
      <vt:lpstr>veoseliik3</vt:lpstr>
      <vt:lpstr>'Sooviavaldus. ÜKS VEOS'!veoseliik4</vt:lpstr>
      <vt:lpstr>veoseliik4</vt:lpstr>
      <vt:lpstr>'Sooviavaldus. ÜKS VEOS'!veoseliik5</vt:lpstr>
      <vt:lpstr>veoseliik5</vt:lpstr>
      <vt:lpstr>'Sooviavaldus. ÜKS VEOS'!veoseliik6</vt:lpstr>
      <vt:lpstr>veoseliik6</vt:lpstr>
      <vt:lpstr>'Sooviavaldus. ÜKS VEOS'!veoseliik7</vt:lpstr>
      <vt:lpstr>veoseliik7</vt:lpstr>
    </vt:vector>
  </TitlesOfParts>
  <Company>Ergo Kindlustus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ERGO</dc:creator>
  <cp:lastModifiedBy>Ilmar Vissak</cp:lastModifiedBy>
  <cp:lastPrinted>2018-01-22T14:52:48Z</cp:lastPrinted>
  <dcterms:created xsi:type="dcterms:W3CDTF">2013-05-03T09:28:00Z</dcterms:created>
  <dcterms:modified xsi:type="dcterms:W3CDTF">2024-10-30T11:29:53Z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16c55b-98a9-4a56-8174-486c729da503_Enabled">
    <vt:lpwstr>true</vt:lpwstr>
  </property>
  <property fmtid="{D5CDD505-2E9C-101B-9397-08002B2CF9AE}" pid="3" name="MSIP_Label_8216c55b-98a9-4a56-8174-486c729da503_SetDate">
    <vt:lpwstr>2024-10-30T10:45:53Z</vt:lpwstr>
  </property>
  <property fmtid="{D5CDD505-2E9C-101B-9397-08002B2CF9AE}" pid="4" name="MSIP_Label_8216c55b-98a9-4a56-8174-486c729da503_Method">
    <vt:lpwstr>Standard</vt:lpwstr>
  </property>
  <property fmtid="{D5CDD505-2E9C-101B-9397-08002B2CF9AE}" pid="5" name="MSIP_Label_8216c55b-98a9-4a56-8174-486c729da503_Name">
    <vt:lpwstr>8216c55b-98a9-4a56-8174-486c729da503</vt:lpwstr>
  </property>
  <property fmtid="{D5CDD505-2E9C-101B-9397-08002B2CF9AE}" pid="6" name="MSIP_Label_8216c55b-98a9-4a56-8174-486c729da503_SiteId">
    <vt:lpwstr>a7f77151-e1e1-49d3-b6ac-261c0ef650f1</vt:lpwstr>
  </property>
  <property fmtid="{D5CDD505-2E9C-101B-9397-08002B2CF9AE}" pid="7" name="MSIP_Label_8216c55b-98a9-4a56-8174-486c729da503_ActionId">
    <vt:lpwstr>ea50a4b3-f360-4cde-b41a-0026dbe2584d</vt:lpwstr>
  </property>
  <property fmtid="{D5CDD505-2E9C-101B-9397-08002B2CF9AE}" pid="8" name="MSIP_Label_8216c55b-98a9-4a56-8174-486c729da503_ContentBits">
    <vt:lpwstr>0</vt:lpwstr>
  </property>
</Properties>
</file>